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bookViews>
    <workbookView xWindow="1065" yWindow="150" windowWidth="20490" windowHeight="7605" firstSheet="2" activeTab="3"/>
  </bookViews>
  <sheets>
    <sheet name="Form Allowance  (3)" sheetId="13" state="hidden" r:id="rId1"/>
    <sheet name="Form Allowance " sheetId="9" state="hidden" r:id="rId2"/>
    <sheet name="Pengajuan" sheetId="15" r:id="rId3"/>
    <sheet name="Pejaten" sheetId="20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3">Pejaten!$B$2:$K$40</definedName>
    <definedName name="_xlnm.Print_Area" localSheetId="2">Pengajuan!$B$2:$K$44</definedName>
  </definedNames>
  <calcPr calcId="162913" iterate="1"/>
  <fileRecoveryPr autoRecover="0"/>
</workbook>
</file>

<file path=xl/calcChain.xml><?xml version="1.0" encoding="utf-8"?>
<calcChain xmlns="http://schemas.openxmlformats.org/spreadsheetml/2006/main">
  <c r="J14" i="20" l="1"/>
  <c r="L14" i="20" s="1"/>
  <c r="L20" i="20" l="1"/>
  <c r="L19" i="20"/>
  <c r="P17" i="20" l="1"/>
  <c r="J25" i="20" l="1"/>
  <c r="L21" i="20"/>
  <c r="J20" i="20" l="1"/>
  <c r="J26" i="20" l="1"/>
  <c r="L25" i="20"/>
  <c r="J24" i="20"/>
  <c r="J19" i="20"/>
  <c r="J21" i="20" s="1"/>
  <c r="J15" i="20"/>
  <c r="L15" i="20" s="1"/>
  <c r="J13" i="20"/>
  <c r="H15" i="15"/>
  <c r="L24" i="20" l="1"/>
  <c r="J27" i="20"/>
  <c r="J16" i="20"/>
  <c r="J29" i="20" s="1"/>
  <c r="L13" i="20"/>
  <c r="L16" i="20" s="1"/>
  <c r="L27" i="20"/>
  <c r="L21" i="15"/>
  <c r="L30" i="15"/>
  <c r="L29" i="20" l="1"/>
  <c r="L30" i="20" s="1"/>
  <c r="J30" i="15"/>
  <c r="J29" i="15" l="1"/>
  <c r="J28" i="15"/>
  <c r="L28" i="15" s="1"/>
  <c r="J31" i="15" l="1"/>
  <c r="L29" i="15"/>
  <c r="L31" i="15" s="1"/>
  <c r="J21" i="15" l="1"/>
  <c r="J24" i="15" l="1"/>
  <c r="J23" i="15"/>
  <c r="J22" i="15"/>
  <c r="J17" i="15"/>
  <c r="L17" i="15" s="1"/>
  <c r="J16" i="15"/>
  <c r="L16" i="15" s="1"/>
  <c r="J15" i="15"/>
  <c r="J25" i="15" l="1"/>
  <c r="J18" i="15"/>
  <c r="L15" i="15"/>
  <c r="L25" i="15"/>
  <c r="J33" i="15" l="1"/>
  <c r="L18" i="15"/>
  <c r="L33" i="15" l="1"/>
  <c r="L34" i="15" s="1"/>
  <c r="J19" i="9"/>
  <c r="Q17" i="9"/>
  <c r="R17" i="9" s="1"/>
  <c r="I28" i="9" l="1"/>
  <c r="I18" i="9"/>
  <c r="I16" i="9"/>
  <c r="I14" i="9"/>
  <c r="I34" i="9"/>
  <c r="I35" i="9"/>
  <c r="I32" i="9"/>
  <c r="I15" i="9" l="1"/>
  <c r="J31" i="13" l="1"/>
  <c r="I30" i="13"/>
  <c r="I28" i="13"/>
  <c r="I27" i="13"/>
  <c r="J24" i="13"/>
  <c r="I23" i="13"/>
  <c r="I22" i="13"/>
  <c r="I21" i="13"/>
  <c r="I20" i="13"/>
  <c r="I19" i="13"/>
  <c r="I18" i="13"/>
  <c r="J15" i="13"/>
  <c r="I14" i="13"/>
  <c r="I13" i="13"/>
  <c r="I15" i="13" s="1"/>
  <c r="J33" i="13" l="1"/>
  <c r="I31" i="13"/>
  <c r="I24" i="13"/>
  <c r="I33" i="13" l="1"/>
  <c r="J34" i="13" s="1"/>
  <c r="I25" i="9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I38" i="9" s="1"/>
  <c r="J38" i="9"/>
  <c r="J39" i="9" l="1"/>
</calcChain>
</file>

<file path=xl/sharedStrings.xml><?xml version="1.0" encoding="utf-8"?>
<sst xmlns="http://schemas.openxmlformats.org/spreadsheetml/2006/main" count="287" uniqueCount="86">
  <si>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</si>
  <si>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</si>
  <si>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</si>
  <si>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</si>
  <si>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</si>
  <si>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</si>
  <si>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</si>
  <si>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</si>
  <si>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</si>
  <si>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</si>
  <si>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</si>
  <si>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</si>
  <si>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</si>
  <si>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</si>
  <si>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</si>
  <si>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</si>
  <si>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</si>
  <si>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</si>
  <si>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</si>
  <si>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</si>
  <si>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</si>
  <si>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</si>
  <si>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</si>
  <si>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</si>
  <si>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</si>
  <si>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</si>
  <si>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</si>
  <si>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</si>
  <si>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</si>
  <si>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</si>
  <si>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</si>
  <si>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</si>
  <si>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</si>
  <si>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</si>
  <si>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</si>
  <si>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</si>
  <si>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</si>
  <si>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</si>
  <si>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</si>
  <si>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</si>
  <si>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</si>
  <si>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</si>
  <si>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</si>
  <si>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</si>
  <si>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</si>
  <si>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</si>
  <si>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</si>
  <si>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</si>
  <si>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</si>
  <si>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</si>
  <si>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</si>
  <si>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</si>
  <si>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</si>
  <si>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</si>
  <si>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</si>
  <si>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</si>
  <si>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</si>
  <si>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</si>
  <si>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 xml:space="preserve"> </t>
  </si>
  <si>
    <t>Bensin PP</t>
  </si>
  <si>
    <t>Parkir, Tol, Dll</t>
  </si>
  <si>
    <t>Koef.</t>
  </si>
  <si>
    <t xml:space="preserve">Tata Kota </t>
  </si>
  <si>
    <t>Add Cost Covid Test</t>
  </si>
  <si>
    <t>Org</t>
  </si>
  <si>
    <t>Mulyono</t>
  </si>
  <si>
    <t>DANA PENSIUN KARYAWAN BPJS KETENAGAKERJAAN</t>
  </si>
  <si>
    <t xml:space="preserve">Lokasi  : </t>
  </si>
  <si>
    <t>- Komplek Grand Wijaya Center Blok C No. 1, Jalan Wijaya 2, Kelurahan Pulo, Kecamatan Kebayoran Lama, Jakarta Selatan</t>
  </si>
  <si>
    <t>- Komplek Ruko Felicity Festival Blok C No. 5 Parung, Bogor, Jawa Barat</t>
  </si>
  <si>
    <t>- Komplek Ruko Felicity Festival Blok C No. 6 Parung, Bogor, Jawa Barat</t>
  </si>
  <si>
    <t>Kamis, 29 April 2021</t>
  </si>
  <si>
    <t>Rheinhard</t>
  </si>
  <si>
    <t>SPV</t>
  </si>
  <si>
    <t>Jakarta, 29 April 2021</t>
  </si>
  <si>
    <t>No PK : 067/PK/PA-FSR/IV/2021, tanggal 19 April 2021</t>
  </si>
  <si>
    <t>PERTANGGUNG JAWABAN ANGGARAN SURVEI</t>
  </si>
  <si>
    <t xml:space="preserve">Bensin </t>
  </si>
  <si>
    <t>Tol dan Parkir</t>
  </si>
  <si>
    <t>No PK : 165/PK/PA-FSR/X/2021, tanggal 26 Oktober 2021</t>
  </si>
  <si>
    <t>PT. ADHI PERSADA PROPERTI</t>
  </si>
  <si>
    <t>Selasa 30 November 2021</t>
  </si>
  <si>
    <t>Aji</t>
  </si>
  <si>
    <t>Jalan Warung Jati Barat, Pejaten Barat, Pasar Minggu, Jakarta Selatan</t>
  </si>
  <si>
    <t>Eat, Oki dan Aji</t>
  </si>
  <si>
    <t>Jakarta, 29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</si>
</sst>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Rp&quot;* #,##0_);_(&quot;Rp&quot;* \(#,##0\);_(&quot;Rp&quot;* &quot;-&quot;_);_(@_)"/>
    <numFmt numFmtId="41" formatCode="_(* #,##0_);_(* \(#,##0\);_(* &quot;-&quot;_);_(@_)"/>
    <numFmt numFmtId="164" formatCode="_(* #,##0.0_);_(* \(#,##0.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06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42" fontId="0" fillId="0" borderId="0" xfId="0" applyNumberFormat="1" applyFont="1"/>
    <xf numFmtId="42" fontId="2" fillId="0" borderId="0" xfId="0" applyNumberFormat="1" applyFont="1"/>
    <xf numFmtId="42" fontId="2" fillId="0" borderId="0" xfId="0" applyNumberFormat="1" applyFont="1" applyAlignment="1">
      <alignment horizontal="right"/>
    </xf>
    <xf numFmtId="42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42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42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41" fontId="0" fillId="0" borderId="0" xfId="1" applyFont="1" applyBorder="1"/>
    <xf numFmtId="0" fontId="0" fillId="0" borderId="0" xfId="0" applyFont="1" applyBorder="1"/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42" fontId="8" fillId="0" borderId="0" xfId="0" applyNumberFormat="1" applyFont="1"/>
    <xf numFmtId="42" fontId="8" fillId="0" borderId="0" xfId="0" applyNumberFormat="1" applyFont="1" applyBorder="1"/>
    <xf numFmtId="42" fontId="7" fillId="0" borderId="2" xfId="0" applyNumberFormat="1" applyFont="1" applyBorder="1" applyAlignment="1">
      <alignment horizontal="center" vertical="center"/>
    </xf>
    <xf numFmtId="42" fontId="7" fillId="0" borderId="0" xfId="0" applyNumberFormat="1" applyFont="1" applyBorder="1" applyAlignment="1">
      <alignment horizontal="center" vertical="center"/>
    </xf>
    <xf numFmtId="42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42" fontId="10" fillId="0" borderId="0" xfId="0" applyNumberFormat="1" applyFont="1"/>
    <xf numFmtId="42" fontId="10" fillId="0" borderId="0" xfId="0" applyNumberFormat="1" applyFont="1" applyBorder="1"/>
    <xf numFmtId="42" fontId="9" fillId="0" borderId="0" xfId="0" applyNumberFormat="1" applyFont="1" applyBorder="1"/>
    <xf numFmtId="42" fontId="9" fillId="0" borderId="2" xfId="0" applyNumberFormat="1" applyFont="1" applyBorder="1" applyAlignment="1">
      <alignment horizontal="center" vertical="center"/>
    </xf>
    <xf numFmtId="42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2" fontId="15" fillId="0" borderId="0" xfId="0" applyNumberFormat="1" applyFont="1" applyBorder="1"/>
    <xf numFmtId="42" fontId="16" fillId="0" borderId="1" xfId="0" applyNumberFormat="1" applyFont="1" applyBorder="1"/>
    <xf numFmtId="164" fontId="0" fillId="0" borderId="0" xfId="1" applyNumberFormat="1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2" fontId="10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3" xfId="0" applyNumberFormat="1" applyFont="1" applyBorder="1" applyAlignment="1">
      <alignment horizontal="right"/>
    </xf>
    <xf numFmtId="42" fontId="9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100" t="s">
        <v>16</v>
      </c>
      <c r="D10" s="100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101"/>
      <c r="N15" s="102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101"/>
      <c r="N24" s="102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3" t="s">
        <v>32</v>
      </c>
      <c r="E33" s="103"/>
      <c r="F33" s="103"/>
      <c r="G33" s="103"/>
      <c r="H33" s="103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04" t="s">
        <v>49</v>
      </c>
      <c r="I38" s="104"/>
      <c r="J38" s="59"/>
      <c r="K38" s="31"/>
    </row>
    <row r="39" spans="2:16" x14ac:dyDescent="0.25">
      <c r="D39" s="2" t="s">
        <v>36</v>
      </c>
      <c r="H39" s="105" t="s">
        <v>33</v>
      </c>
      <c r="I39" s="105"/>
      <c r="J39" s="60"/>
      <c r="K39" s="32"/>
      <c r="L39" s="32"/>
    </row>
    <row r="46" spans="2:16" x14ac:dyDescent="0.25">
      <c r="D46" s="14" t="s">
        <v>34</v>
      </c>
      <c r="H46" s="99" t="s">
        <v>44</v>
      </c>
      <c r="I46" s="99"/>
      <c r="J46" s="56"/>
      <c r="K46" s="33"/>
    </row>
    <row r="47" spans="2:16" x14ac:dyDescent="0.25">
      <c r="D47" s="59" t="s">
        <v>35</v>
      </c>
      <c r="H47" s="99"/>
      <c r="I47" s="99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65"/>
      <c r="P2" s="18"/>
    </row>
    <row r="3" spans="2:16" s="6" customFormat="1" ht="18.75" x14ac:dyDescent="0.3">
      <c r="B3" s="6" t="s">
        <v>2</v>
      </c>
      <c r="J3" s="65"/>
      <c r="P3" s="18"/>
    </row>
    <row r="4" spans="2:16" s="6" customFormat="1" ht="18.75" x14ac:dyDescent="0.3">
      <c r="B4" s="6" t="s">
        <v>3</v>
      </c>
      <c r="J4" s="65"/>
      <c r="P4" s="18"/>
    </row>
    <row r="5" spans="2:16" s="5" customFormat="1" ht="5.0999999999999996" customHeight="1" x14ac:dyDescent="0.25">
      <c r="J5" s="66"/>
      <c r="P5" s="9"/>
    </row>
    <row r="6" spans="2:16" s="4" customFormat="1" ht="15.75" x14ac:dyDescent="0.25">
      <c r="B6" s="4" t="s">
        <v>51</v>
      </c>
      <c r="J6" s="67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100" t="s">
        <v>16</v>
      </c>
      <c r="D10" s="100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101"/>
      <c r="R19" s="102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101"/>
      <c r="R29" s="102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3" t="s">
        <v>32</v>
      </c>
      <c r="E38" s="103"/>
      <c r="F38" s="103"/>
      <c r="G38" s="103"/>
      <c r="H38" s="103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04" t="s">
        <v>55</v>
      </c>
      <c r="I43" s="104"/>
      <c r="J43" s="68"/>
      <c r="K43" s="31"/>
    </row>
    <row r="44" spans="2:16" x14ac:dyDescent="0.25">
      <c r="D44" s="2" t="s">
        <v>36</v>
      </c>
      <c r="H44" s="105" t="s">
        <v>33</v>
      </c>
      <c r="I44" s="105"/>
      <c r="J44" s="69"/>
      <c r="K44" s="32"/>
      <c r="L44" s="32"/>
    </row>
    <row r="51" spans="4:12" x14ac:dyDescent="0.25">
      <c r="D51" s="14" t="s">
        <v>34</v>
      </c>
      <c r="H51" s="99" t="s">
        <v>45</v>
      </c>
      <c r="I51" s="99"/>
      <c r="J51" s="70"/>
      <c r="K51" s="33"/>
    </row>
    <row r="52" spans="4:12" x14ac:dyDescent="0.25">
      <c r="D52" s="22" t="s">
        <v>35</v>
      </c>
      <c r="H52" s="99"/>
      <c r="I52" s="99"/>
      <c r="J52" s="70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showGridLines="0" view="pageBreakPreview" zoomScale="80" zoomScaleNormal="90" zoomScaleSheetLayoutView="80" workbookViewId="0">
      <selection activeCell="Q11" sqref="Q11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3.5703125" style="50" bestFit="1" customWidth="1"/>
    <col min="13" max="13" width="14.140625" style="3" hidden="1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5" s="6" customFormat="1" ht="18.75" x14ac:dyDescent="0.3">
      <c r="B2" s="6" t="s">
        <v>1</v>
      </c>
      <c r="K2" s="6" t="s">
        <v>58</v>
      </c>
      <c r="L2" s="65"/>
      <c r="O2" s="18"/>
    </row>
    <row r="3" spans="2:15" s="6" customFormat="1" ht="18.75" x14ac:dyDescent="0.3">
      <c r="B3" s="6" t="s">
        <v>2</v>
      </c>
      <c r="L3" s="65"/>
      <c r="O3" s="18"/>
    </row>
    <row r="4" spans="2:15" s="6" customFormat="1" ht="18.75" x14ac:dyDescent="0.3">
      <c r="B4" s="6" t="s">
        <v>3</v>
      </c>
      <c r="L4" s="65"/>
      <c r="O4" s="18"/>
    </row>
    <row r="5" spans="2:15" s="5" customFormat="1" ht="15.75" x14ac:dyDescent="0.25">
      <c r="B5" s="5" t="s">
        <v>75</v>
      </c>
      <c r="L5" s="66"/>
      <c r="O5" s="9"/>
    </row>
    <row r="6" spans="2:15" s="4" customFormat="1" ht="15.75" x14ac:dyDescent="0.25">
      <c r="B6" s="4" t="s">
        <v>66</v>
      </c>
      <c r="L6" s="67"/>
      <c r="O6" s="8"/>
    </row>
    <row r="7" spans="2:15" x14ac:dyDescent="0.25">
      <c r="B7" t="s">
        <v>67</v>
      </c>
    </row>
    <row r="8" spans="2:15" x14ac:dyDescent="0.25">
      <c r="B8" s="92" t="s">
        <v>68</v>
      </c>
    </row>
    <row r="9" spans="2:15" x14ac:dyDescent="0.25">
      <c r="B9" s="92" t="s">
        <v>69</v>
      </c>
    </row>
    <row r="10" spans="2:15" x14ac:dyDescent="0.25">
      <c r="B10" s="92" t="s">
        <v>70</v>
      </c>
    </row>
    <row r="11" spans="2:15" ht="15.75" thickBot="1" x14ac:dyDescent="0.3">
      <c r="B11" t="s">
        <v>71</v>
      </c>
      <c r="F11" s="71"/>
      <c r="G11" s="2"/>
    </row>
    <row r="12" spans="2:15" ht="20.25" customHeight="1" thickTop="1" thickBot="1" x14ac:dyDescent="0.3">
      <c r="B12" s="76" t="s">
        <v>7</v>
      </c>
      <c r="C12" s="100" t="s">
        <v>16</v>
      </c>
      <c r="D12" s="100"/>
      <c r="E12" s="76" t="s">
        <v>6</v>
      </c>
      <c r="F12" s="76" t="s">
        <v>8</v>
      </c>
      <c r="G12" s="76" t="s">
        <v>9</v>
      </c>
      <c r="H12" s="76" t="s">
        <v>11</v>
      </c>
      <c r="I12" s="76" t="s">
        <v>61</v>
      </c>
      <c r="J12" s="76" t="s">
        <v>12</v>
      </c>
      <c r="K12" s="76"/>
      <c r="L12" s="49" t="s">
        <v>57</v>
      </c>
    </row>
    <row r="13" spans="2:15" ht="15.75" thickTop="1" x14ac:dyDescent="0.25">
      <c r="B13" s="2"/>
      <c r="C13" s="80"/>
      <c r="D13" s="80"/>
      <c r="E13" s="80"/>
    </row>
    <row r="14" spans="2:15" x14ac:dyDescent="0.25">
      <c r="B14" s="80" t="s">
        <v>4</v>
      </c>
      <c r="C14" s="2" t="s">
        <v>0</v>
      </c>
    </row>
    <row r="15" spans="2:15" x14ac:dyDescent="0.25">
      <c r="B15" s="77"/>
      <c r="C15" s="7" t="s">
        <v>5</v>
      </c>
      <c r="D15" t="s">
        <v>72</v>
      </c>
      <c r="E15" t="s">
        <v>73</v>
      </c>
      <c r="F15" s="77">
        <v>1</v>
      </c>
      <c r="G15" s="79" t="s">
        <v>13</v>
      </c>
      <c r="H15" s="10">
        <f>H16*0.2</f>
        <v>20000</v>
      </c>
      <c r="I15" s="74"/>
      <c r="J15" s="19">
        <f>F15*H15</f>
        <v>20000</v>
      </c>
      <c r="K15" s="10"/>
      <c r="L15" s="51">
        <f>J15</f>
        <v>20000</v>
      </c>
    </row>
    <row r="16" spans="2:15" x14ac:dyDescent="0.25">
      <c r="B16" s="77"/>
      <c r="C16" s="7" t="s">
        <v>5</v>
      </c>
      <c r="D16" t="s">
        <v>65</v>
      </c>
      <c r="E16"/>
      <c r="F16" s="81">
        <v>1</v>
      </c>
      <c r="G16" s="79" t="s">
        <v>13</v>
      </c>
      <c r="H16" s="10">
        <v>100000</v>
      </c>
      <c r="I16" s="10"/>
      <c r="J16" s="19">
        <f t="shared" ref="J16:J17" si="0">F16*H16</f>
        <v>100000</v>
      </c>
      <c r="K16" s="10"/>
      <c r="L16" s="51">
        <f>J16</f>
        <v>100000</v>
      </c>
    </row>
    <row r="17" spans="2:17" x14ac:dyDescent="0.25">
      <c r="B17" s="77"/>
      <c r="C17" s="7" t="s">
        <v>5</v>
      </c>
      <c r="D17" t="s">
        <v>42</v>
      </c>
      <c r="E17"/>
      <c r="F17" s="77">
        <v>1</v>
      </c>
      <c r="G17" s="79" t="s">
        <v>13</v>
      </c>
      <c r="H17" s="10">
        <v>50000</v>
      </c>
      <c r="I17" s="10"/>
      <c r="J17" s="13">
        <f t="shared" si="0"/>
        <v>50000</v>
      </c>
      <c r="K17" s="10"/>
      <c r="L17" s="85">
        <f>J17</f>
        <v>50000</v>
      </c>
    </row>
    <row r="18" spans="2:17" x14ac:dyDescent="0.25">
      <c r="B18" s="77"/>
      <c r="D18" s="2" t="s">
        <v>20</v>
      </c>
      <c r="H18" s="12"/>
      <c r="I18" s="12"/>
      <c r="J18" s="11">
        <f>SUM(J15:J17)</f>
        <v>170000</v>
      </c>
      <c r="K18" s="11"/>
      <c r="L18" s="11">
        <f>SUM(L15:L17)</f>
        <v>170000</v>
      </c>
      <c r="O18" s="36"/>
      <c r="P18" s="101"/>
      <c r="Q18" s="102"/>
    </row>
    <row r="19" spans="2:17" x14ac:dyDescent="0.25">
      <c r="B19" s="2"/>
      <c r="C19" s="80"/>
      <c r="D19" s="80"/>
      <c r="E19" s="80"/>
      <c r="O19" s="35"/>
    </row>
    <row r="20" spans="2:17" x14ac:dyDescent="0.25">
      <c r="B20" s="80" t="s">
        <v>14</v>
      </c>
      <c r="C20" s="2" t="s">
        <v>15</v>
      </c>
      <c r="O20" s="35"/>
    </row>
    <row r="21" spans="2:17" x14ac:dyDescent="0.25">
      <c r="B21" s="77"/>
      <c r="C21" s="7" t="s">
        <v>5</v>
      </c>
      <c r="D21" t="s">
        <v>59</v>
      </c>
      <c r="F21" s="77">
        <v>1</v>
      </c>
      <c r="G21" s="79" t="s">
        <v>13</v>
      </c>
      <c r="H21" s="10">
        <v>100000</v>
      </c>
      <c r="I21" s="10"/>
      <c r="J21" s="10">
        <f>H21*F21</f>
        <v>100000</v>
      </c>
      <c r="K21" s="10"/>
      <c r="L21" s="51">
        <f>65000+50000+150000</f>
        <v>265000</v>
      </c>
      <c r="O21" s="19"/>
    </row>
    <row r="22" spans="2:17" x14ac:dyDescent="0.25">
      <c r="B22" s="77"/>
      <c r="C22" s="7" t="s">
        <v>5</v>
      </c>
      <c r="D22" t="s">
        <v>60</v>
      </c>
      <c r="F22" s="77">
        <v>1</v>
      </c>
      <c r="G22" s="79" t="s">
        <v>13</v>
      </c>
      <c r="H22" s="10">
        <v>30000</v>
      </c>
      <c r="I22" s="10"/>
      <c r="J22" s="10">
        <f>F22*H22</f>
        <v>30000</v>
      </c>
      <c r="K22" s="10"/>
      <c r="L22" s="51">
        <v>102000</v>
      </c>
      <c r="M22" s="10"/>
      <c r="O22" s="19"/>
    </row>
    <row r="23" spans="2:17" x14ac:dyDescent="0.25">
      <c r="B23" s="77"/>
      <c r="C23" s="7" t="s">
        <v>5</v>
      </c>
      <c r="D23" t="s">
        <v>24</v>
      </c>
      <c r="F23" s="77">
        <v>0</v>
      </c>
      <c r="G23" s="79" t="s">
        <v>25</v>
      </c>
      <c r="H23" s="10">
        <v>400000</v>
      </c>
      <c r="I23" s="10"/>
      <c r="J23" s="19">
        <f t="shared" ref="J23:J24" si="1">F23*H23</f>
        <v>0</v>
      </c>
      <c r="K23" s="19"/>
      <c r="L23" s="52">
        <v>0</v>
      </c>
      <c r="O23" s="19"/>
    </row>
    <row r="24" spans="2:17" ht="17.25" x14ac:dyDescent="0.4">
      <c r="B24" s="77"/>
      <c r="C24" s="7" t="s">
        <v>5</v>
      </c>
      <c r="D24" t="s">
        <v>56</v>
      </c>
      <c r="F24" s="77">
        <v>0</v>
      </c>
      <c r="G24" s="79" t="s">
        <v>25</v>
      </c>
      <c r="H24" s="10">
        <v>200000</v>
      </c>
      <c r="I24" s="10"/>
      <c r="J24" s="72">
        <f t="shared" si="1"/>
        <v>0</v>
      </c>
      <c r="K24" s="19"/>
      <c r="L24" s="73"/>
      <c r="O24" s="19"/>
    </row>
    <row r="25" spans="2:17" x14ac:dyDescent="0.25">
      <c r="B25" s="77"/>
      <c r="D25" s="2" t="s">
        <v>20</v>
      </c>
      <c r="H25" s="12"/>
      <c r="I25" s="12"/>
      <c r="J25" s="12">
        <f>SUM(J21:J24)</f>
        <v>130000</v>
      </c>
      <c r="K25" s="12"/>
      <c r="L25" s="53">
        <f>SUM(L21:L24)</f>
        <v>367000</v>
      </c>
      <c r="O25" s="36"/>
      <c r="P25" s="101"/>
      <c r="Q25" s="102"/>
    </row>
    <row r="26" spans="2:17" ht="15" customHeight="1" x14ac:dyDescent="0.25">
      <c r="B26" s="77"/>
      <c r="D26" s="2"/>
      <c r="H26" s="12"/>
      <c r="I26" s="12"/>
      <c r="J26" s="11"/>
      <c r="K26" s="11"/>
      <c r="L26" s="53"/>
    </row>
    <row r="27" spans="2:17" x14ac:dyDescent="0.25">
      <c r="B27" s="84" t="s">
        <v>26</v>
      </c>
      <c r="C27" s="2" t="s">
        <v>27</v>
      </c>
      <c r="O27" s="35"/>
    </row>
    <row r="28" spans="2:17" x14ac:dyDescent="0.25">
      <c r="B28" s="82"/>
      <c r="C28" s="7" t="s">
        <v>5</v>
      </c>
      <c r="D28" t="s">
        <v>62</v>
      </c>
      <c r="E28"/>
      <c r="F28" s="82">
        <v>0</v>
      </c>
      <c r="G28" s="83" t="s">
        <v>29</v>
      </c>
      <c r="H28" s="10">
        <v>50000</v>
      </c>
      <c r="I28" s="10"/>
      <c r="J28" s="10">
        <f>F28*H28</f>
        <v>0</v>
      </c>
      <c r="K28" s="10"/>
      <c r="L28" s="51">
        <f>J28</f>
        <v>0</v>
      </c>
      <c r="O28" s="19"/>
    </row>
    <row r="29" spans="2:17" x14ac:dyDescent="0.25">
      <c r="B29" s="82"/>
      <c r="C29" s="7" t="s">
        <v>5</v>
      </c>
      <c r="D29" t="s">
        <v>30</v>
      </c>
      <c r="F29" s="82">
        <v>0</v>
      </c>
      <c r="G29" s="83" t="s">
        <v>29</v>
      </c>
      <c r="H29" s="10">
        <v>50000</v>
      </c>
      <c r="I29" s="10"/>
      <c r="J29" s="10">
        <f>F29*H29</f>
        <v>0</v>
      </c>
      <c r="K29" s="10"/>
      <c r="L29" s="51">
        <f>J29</f>
        <v>0</v>
      </c>
      <c r="O29" s="19"/>
    </row>
    <row r="30" spans="2:17" x14ac:dyDescent="0.25">
      <c r="B30" s="82"/>
      <c r="C30" s="7" t="s">
        <v>5</v>
      </c>
      <c r="D30" t="s">
        <v>63</v>
      </c>
      <c r="F30" s="82">
        <v>0</v>
      </c>
      <c r="G30" s="83" t="s">
        <v>64</v>
      </c>
      <c r="H30" s="10">
        <v>250000</v>
      </c>
      <c r="I30" s="10"/>
      <c r="J30" s="13">
        <f>F30*H30</f>
        <v>0</v>
      </c>
      <c r="K30" s="10"/>
      <c r="L30" s="85">
        <f>230000*3</f>
        <v>690000</v>
      </c>
      <c r="O30" s="19"/>
    </row>
    <row r="31" spans="2:17" x14ac:dyDescent="0.25">
      <c r="B31" s="82"/>
      <c r="D31" s="2" t="s">
        <v>20</v>
      </c>
      <c r="H31" s="12"/>
      <c r="I31" s="12"/>
      <c r="J31" s="12">
        <f>SUM(J27:J30)</f>
        <v>0</v>
      </c>
      <c r="K31" s="12"/>
      <c r="L31" s="53">
        <f>SUM(L27:L30)</f>
        <v>690000</v>
      </c>
      <c r="O31" s="36"/>
      <c r="P31" s="101"/>
      <c r="Q31" s="102"/>
    </row>
    <row r="32" spans="2:17" ht="15.75" thickBot="1" x14ac:dyDescent="0.3">
      <c r="B32" s="82"/>
      <c r="C32" s="7"/>
      <c r="D32"/>
      <c r="F32" s="82"/>
      <c r="G32" s="83"/>
      <c r="H32" s="10"/>
      <c r="I32" s="10"/>
      <c r="J32" s="10"/>
      <c r="K32" s="10"/>
      <c r="L32" s="51"/>
      <c r="O32" s="19"/>
    </row>
    <row r="33" spans="2:15" ht="19.5" customHeight="1" thickTop="1" thickBot="1" x14ac:dyDescent="0.3">
      <c r="B33" s="15"/>
      <c r="C33" s="16"/>
      <c r="D33" s="103" t="s">
        <v>32</v>
      </c>
      <c r="E33" s="103"/>
      <c r="F33" s="103"/>
      <c r="G33" s="103"/>
      <c r="H33" s="103"/>
      <c r="I33" s="78"/>
      <c r="J33" s="17">
        <f>J18+J25+J31</f>
        <v>300000</v>
      </c>
      <c r="K33" s="17"/>
      <c r="L33" s="54">
        <f>L18+L25+L31</f>
        <v>1227000</v>
      </c>
    </row>
    <row r="34" spans="2:15" s="35" customFormat="1" ht="19.5" customHeight="1" thickTop="1" x14ac:dyDescent="0.25">
      <c r="B34" s="40"/>
      <c r="D34" s="41"/>
      <c r="E34" s="41"/>
      <c r="F34" s="41"/>
      <c r="G34" s="41"/>
      <c r="H34" s="41"/>
      <c r="I34" s="41"/>
      <c r="J34" s="47" t="s">
        <v>43</v>
      </c>
      <c r="K34" s="47"/>
      <c r="L34" s="55">
        <f>J33-L33</f>
        <v>-927000</v>
      </c>
      <c r="O34" s="34"/>
    </row>
    <row r="35" spans="2:15" x14ac:dyDescent="0.25">
      <c r="H35" s="104" t="s">
        <v>74</v>
      </c>
      <c r="I35" s="104"/>
      <c r="J35" s="104"/>
      <c r="K35" s="79"/>
      <c r="L35" s="68"/>
    </row>
    <row r="36" spans="2:15" x14ac:dyDescent="0.25">
      <c r="D36" s="2" t="s">
        <v>36</v>
      </c>
      <c r="H36" s="105" t="s">
        <v>33</v>
      </c>
      <c r="I36" s="105"/>
      <c r="J36" s="105"/>
      <c r="K36" s="80"/>
      <c r="L36" s="69"/>
    </row>
    <row r="43" spans="2:15" x14ac:dyDescent="0.25">
      <c r="D43" s="14" t="s">
        <v>34</v>
      </c>
      <c r="H43" s="99" t="s">
        <v>65</v>
      </c>
      <c r="I43" s="99"/>
      <c r="J43" s="99"/>
      <c r="K43" s="75"/>
      <c r="L43" s="70"/>
      <c r="O43" s="3"/>
    </row>
    <row r="44" spans="2:15" x14ac:dyDescent="0.25">
      <c r="D44" s="79" t="s">
        <v>35</v>
      </c>
      <c r="H44" s="99"/>
      <c r="I44" s="99"/>
      <c r="J44" s="99"/>
      <c r="K44" s="75"/>
      <c r="L44" s="70"/>
      <c r="O44" s="3"/>
    </row>
  </sheetData>
  <mergeCells count="9">
    <mergeCell ref="H43:J43"/>
    <mergeCell ref="H44:J44"/>
    <mergeCell ref="C12:D12"/>
    <mergeCell ref="P18:Q18"/>
    <mergeCell ref="P25:Q25"/>
    <mergeCell ref="D33:H33"/>
    <mergeCell ref="H35:J35"/>
    <mergeCell ref="H36:J36"/>
    <mergeCell ref="P31:Q31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0"/>
  <sheetViews>
    <sheetView showGridLines="0" tabSelected="1" view="pageBreakPreview" topLeftCell="A7" zoomScale="80" zoomScaleNormal="90" zoomScaleSheetLayoutView="80" workbookViewId="0">
      <selection activeCell="P23" sqref="P23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4.42578125" style="50" customWidth="1"/>
    <col min="13" max="13" width="4.140625" style="3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58</v>
      </c>
      <c r="L2" s="65"/>
      <c r="O2" s="18"/>
    </row>
    <row r="3" spans="2:17" s="6" customFormat="1" ht="18.75" x14ac:dyDescent="0.3">
      <c r="B3" s="6" t="s">
        <v>76</v>
      </c>
      <c r="L3" s="65"/>
      <c r="O3" s="18"/>
    </row>
    <row r="4" spans="2:17" s="6" customFormat="1" ht="18.75" x14ac:dyDescent="0.3">
      <c r="B4" s="6" t="s">
        <v>3</v>
      </c>
      <c r="L4" s="65"/>
      <c r="O4" s="18"/>
    </row>
    <row r="5" spans="2:17" s="5" customFormat="1" ht="15.75" x14ac:dyDescent="0.25">
      <c r="B5" s="5" t="s">
        <v>79</v>
      </c>
      <c r="L5" s="66"/>
      <c r="O5" s="9"/>
    </row>
    <row r="6" spans="2:17" s="4" customFormat="1" ht="15.75" x14ac:dyDescent="0.25">
      <c r="B6" s="4" t="s">
        <v>80</v>
      </c>
      <c r="L6" s="67"/>
      <c r="O6" s="8"/>
    </row>
    <row r="7" spans="2:17" x14ac:dyDescent="0.25">
      <c r="B7" t="s">
        <v>67</v>
      </c>
    </row>
    <row r="8" spans="2:17" x14ac:dyDescent="0.25">
      <c r="B8" s="92" t="s">
        <v>83</v>
      </c>
    </row>
    <row r="9" spans="2:17" ht="15.75" thickBot="1" x14ac:dyDescent="0.3">
      <c r="B9" t="s">
        <v>81</v>
      </c>
      <c r="F9" s="71"/>
      <c r="G9" s="2"/>
    </row>
    <row r="10" spans="2:17" ht="20.25" customHeight="1" thickTop="1" thickBot="1" x14ac:dyDescent="0.3">
      <c r="B10" s="87" t="s">
        <v>7</v>
      </c>
      <c r="C10" s="100" t="s">
        <v>16</v>
      </c>
      <c r="D10" s="100"/>
      <c r="E10" s="87" t="s">
        <v>6</v>
      </c>
      <c r="F10" s="87" t="s">
        <v>8</v>
      </c>
      <c r="G10" s="87" t="s">
        <v>9</v>
      </c>
      <c r="H10" s="87" t="s">
        <v>11</v>
      </c>
      <c r="I10" s="87" t="s">
        <v>61</v>
      </c>
      <c r="J10" s="87" t="s">
        <v>12</v>
      </c>
      <c r="K10" s="87"/>
      <c r="L10" s="49" t="s">
        <v>57</v>
      </c>
    </row>
    <row r="11" spans="2:17" ht="15.75" thickTop="1" x14ac:dyDescent="0.25">
      <c r="B11" s="2"/>
      <c r="C11" s="91"/>
      <c r="D11" s="91"/>
      <c r="E11" s="91"/>
    </row>
    <row r="12" spans="2:17" x14ac:dyDescent="0.25">
      <c r="B12" s="91" t="s">
        <v>4</v>
      </c>
      <c r="C12" s="2" t="s">
        <v>0</v>
      </c>
    </row>
    <row r="13" spans="2:17" x14ac:dyDescent="0.25">
      <c r="B13" s="88"/>
      <c r="C13" s="7" t="s">
        <v>5</v>
      </c>
      <c r="D13" t="s">
        <v>72</v>
      </c>
      <c r="E13"/>
      <c r="F13" s="88">
        <v>2</v>
      </c>
      <c r="G13" s="90" t="s">
        <v>13</v>
      </c>
      <c r="H13" s="10">
        <v>140000</v>
      </c>
      <c r="I13" s="74"/>
      <c r="J13" s="19">
        <f>F13*H13</f>
        <v>280000</v>
      </c>
      <c r="K13" s="10"/>
      <c r="L13" s="51">
        <f>J13</f>
        <v>280000</v>
      </c>
    </row>
    <row r="14" spans="2:17" x14ac:dyDescent="0.25">
      <c r="B14" s="97"/>
      <c r="C14" s="7" t="s">
        <v>5</v>
      </c>
      <c r="D14" t="s">
        <v>82</v>
      </c>
      <c r="E14"/>
      <c r="F14" s="81">
        <v>2</v>
      </c>
      <c r="G14" s="98" t="s">
        <v>13</v>
      </c>
      <c r="H14" s="10">
        <v>130000</v>
      </c>
      <c r="I14" s="10"/>
      <c r="J14" s="19">
        <f t="shared" ref="J14" si="0">F14*H14</f>
        <v>260000</v>
      </c>
      <c r="K14" s="10"/>
      <c r="L14" s="51">
        <f>J14</f>
        <v>260000</v>
      </c>
    </row>
    <row r="15" spans="2:17" x14ac:dyDescent="0.25">
      <c r="B15" s="88"/>
      <c r="C15" s="7" t="s">
        <v>5</v>
      </c>
      <c r="D15" t="s">
        <v>42</v>
      </c>
      <c r="E15"/>
      <c r="F15" s="88">
        <v>2</v>
      </c>
      <c r="G15" s="90" t="s">
        <v>13</v>
      </c>
      <c r="H15" s="10">
        <v>50000</v>
      </c>
      <c r="I15" s="10"/>
      <c r="J15" s="13">
        <f t="shared" ref="J15" si="1">F15*H15</f>
        <v>100000</v>
      </c>
      <c r="K15" s="10"/>
      <c r="L15" s="85">
        <f>J15</f>
        <v>100000</v>
      </c>
    </row>
    <row r="16" spans="2:17" x14ac:dyDescent="0.25">
      <c r="B16" s="88"/>
      <c r="D16" s="2" t="s">
        <v>20</v>
      </c>
      <c r="H16" s="12"/>
      <c r="I16" s="12"/>
      <c r="J16" s="11">
        <f>SUM(J13:J15)</f>
        <v>640000</v>
      </c>
      <c r="K16" s="11"/>
      <c r="L16" s="11">
        <f>SUM(L13:L15)</f>
        <v>640000</v>
      </c>
      <c r="O16" s="36"/>
      <c r="P16" s="101"/>
      <c r="Q16" s="102"/>
    </row>
    <row r="17" spans="2:17" x14ac:dyDescent="0.25">
      <c r="B17" s="2"/>
      <c r="C17" s="91"/>
      <c r="D17" s="91"/>
      <c r="E17" s="91"/>
      <c r="O17" s="35"/>
      <c r="P17" s="3">
        <f>42000*2</f>
        <v>84000</v>
      </c>
    </row>
    <row r="18" spans="2:17" x14ac:dyDescent="0.25">
      <c r="B18" s="91" t="s">
        <v>14</v>
      </c>
      <c r="C18" s="2" t="s">
        <v>15</v>
      </c>
      <c r="O18" s="35"/>
    </row>
    <row r="19" spans="2:17" x14ac:dyDescent="0.25">
      <c r="B19" s="88"/>
      <c r="C19" s="7" t="s">
        <v>5</v>
      </c>
      <c r="D19" t="s">
        <v>77</v>
      </c>
      <c r="F19" s="88">
        <v>2</v>
      </c>
      <c r="G19" s="90" t="s">
        <v>13</v>
      </c>
      <c r="H19" s="10">
        <v>100000</v>
      </c>
      <c r="I19" s="10"/>
      <c r="J19" s="10">
        <f>H19*F19</f>
        <v>200000</v>
      </c>
      <c r="K19" s="10"/>
      <c r="L19" s="51">
        <f>100000+50000+100000+50000</f>
        <v>300000</v>
      </c>
      <c r="O19" s="19"/>
    </row>
    <row r="20" spans="2:17" x14ac:dyDescent="0.25">
      <c r="B20" s="93"/>
      <c r="C20" s="7" t="s">
        <v>5</v>
      </c>
      <c r="D20" t="s">
        <v>78</v>
      </c>
      <c r="F20" s="93">
        <v>2</v>
      </c>
      <c r="G20" s="94" t="s">
        <v>13</v>
      </c>
      <c r="H20" s="10">
        <v>50000</v>
      </c>
      <c r="I20" s="10"/>
      <c r="J20" s="10">
        <f>H20*F20</f>
        <v>100000</v>
      </c>
      <c r="K20" s="10"/>
      <c r="L20" s="51">
        <f>16000+16000+3000+16000+16000+16000+8000+3000+3000+8000</f>
        <v>105000</v>
      </c>
      <c r="O20" s="19"/>
    </row>
    <row r="21" spans="2:17" x14ac:dyDescent="0.25">
      <c r="B21" s="88"/>
      <c r="D21" s="2" t="s">
        <v>20</v>
      </c>
      <c r="H21" s="12"/>
      <c r="I21" s="12"/>
      <c r="J21" s="95">
        <f>SUM(J19:J20)</f>
        <v>300000</v>
      </c>
      <c r="K21" s="12"/>
      <c r="L21" s="96">
        <f>SUM(L19:L20)</f>
        <v>405000</v>
      </c>
      <c r="O21" s="36"/>
      <c r="P21" s="101"/>
      <c r="Q21" s="102"/>
    </row>
    <row r="22" spans="2:17" ht="15" customHeight="1" x14ac:dyDescent="0.25">
      <c r="B22" s="88"/>
      <c r="D22" s="2"/>
      <c r="H22" s="12"/>
      <c r="I22" s="12"/>
      <c r="J22" s="11"/>
      <c r="K22" s="11"/>
      <c r="L22" s="53"/>
    </row>
    <row r="23" spans="2:17" x14ac:dyDescent="0.25">
      <c r="B23" s="91" t="s">
        <v>26</v>
      </c>
      <c r="C23" s="2" t="s">
        <v>27</v>
      </c>
      <c r="O23" s="35"/>
    </row>
    <row r="24" spans="2:17" x14ac:dyDescent="0.25">
      <c r="B24" s="88"/>
      <c r="C24" s="7" t="s">
        <v>5</v>
      </c>
      <c r="D24" t="s">
        <v>62</v>
      </c>
      <c r="E24"/>
      <c r="F24" s="88">
        <v>0</v>
      </c>
      <c r="G24" s="90" t="s">
        <v>29</v>
      </c>
      <c r="H24" s="10">
        <v>50000</v>
      </c>
      <c r="I24" s="10"/>
      <c r="J24" s="10">
        <f>F24*H24</f>
        <v>0</v>
      </c>
      <c r="K24" s="10"/>
      <c r="L24" s="51">
        <f>J24</f>
        <v>0</v>
      </c>
      <c r="O24" s="19"/>
    </row>
    <row r="25" spans="2:17" x14ac:dyDescent="0.25">
      <c r="B25" s="88"/>
      <c r="C25" s="7" t="s">
        <v>5</v>
      </c>
      <c r="D25" t="s">
        <v>30</v>
      </c>
      <c r="F25" s="88">
        <v>0</v>
      </c>
      <c r="G25" s="90" t="s">
        <v>29</v>
      </c>
      <c r="H25" s="10">
        <v>25000</v>
      </c>
      <c r="I25" s="10"/>
      <c r="J25" s="10">
        <f>F25*H25</f>
        <v>0</v>
      </c>
      <c r="K25" s="10"/>
      <c r="L25" s="51">
        <f>J25</f>
        <v>0</v>
      </c>
      <c r="O25" s="19"/>
    </row>
    <row r="26" spans="2:17" x14ac:dyDescent="0.25">
      <c r="B26" s="88"/>
      <c r="C26" s="7" t="s">
        <v>5</v>
      </c>
      <c r="D26" t="s">
        <v>63</v>
      </c>
      <c r="F26" s="88">
        <v>0</v>
      </c>
      <c r="G26" s="90" t="s">
        <v>64</v>
      </c>
      <c r="H26" s="10">
        <v>250000</v>
      </c>
      <c r="I26" s="10"/>
      <c r="J26" s="13">
        <f>F26*H26</f>
        <v>0</v>
      </c>
      <c r="K26" s="10"/>
      <c r="L26" s="85">
        <v>0</v>
      </c>
      <c r="O26" s="19"/>
    </row>
    <row r="27" spans="2:17" x14ac:dyDescent="0.25">
      <c r="B27" s="88"/>
      <c r="D27" s="2" t="s">
        <v>20</v>
      </c>
      <c r="H27" s="12"/>
      <c r="I27" s="12"/>
      <c r="J27" s="12">
        <f>SUM(J24:J26)</f>
        <v>0</v>
      </c>
      <c r="K27" s="12"/>
      <c r="L27" s="53">
        <f>SUM(L23:L26)</f>
        <v>0</v>
      </c>
      <c r="O27" s="36"/>
      <c r="P27" s="101"/>
      <c r="Q27" s="102"/>
    </row>
    <row r="28" spans="2:17" ht="15.75" thickBot="1" x14ac:dyDescent="0.3">
      <c r="B28" s="88"/>
      <c r="C28" s="7"/>
      <c r="D28"/>
      <c r="F28" s="88"/>
      <c r="G28" s="90"/>
      <c r="H28" s="10"/>
      <c r="I28" s="10"/>
      <c r="J28" s="10"/>
      <c r="K28" s="10"/>
      <c r="L28" s="51"/>
      <c r="O28" s="19"/>
    </row>
    <row r="29" spans="2:17" ht="19.5" customHeight="1" thickTop="1" thickBot="1" x14ac:dyDescent="0.3">
      <c r="B29" s="15"/>
      <c r="C29" s="16"/>
      <c r="D29" s="103" t="s">
        <v>32</v>
      </c>
      <c r="E29" s="103"/>
      <c r="F29" s="103"/>
      <c r="G29" s="103"/>
      <c r="H29" s="103"/>
      <c r="I29" s="89"/>
      <c r="J29" s="17">
        <f>J16+J21+J27</f>
        <v>940000</v>
      </c>
      <c r="K29" s="17"/>
      <c r="L29" s="54">
        <f>L16+L21+L27</f>
        <v>1045000</v>
      </c>
    </row>
    <row r="30" spans="2:17" s="35" customFormat="1" ht="19.5" customHeight="1" thickTop="1" x14ac:dyDescent="0.25">
      <c r="B30" s="40"/>
      <c r="D30" s="41"/>
      <c r="E30" s="41"/>
      <c r="F30" s="41"/>
      <c r="G30" s="41"/>
      <c r="H30" s="41"/>
      <c r="I30" s="41"/>
      <c r="J30" s="37"/>
      <c r="K30" s="47"/>
      <c r="L30" s="55">
        <f>J29-L29</f>
        <v>-105000</v>
      </c>
      <c r="O30" s="34"/>
    </row>
    <row r="31" spans="2:17" x14ac:dyDescent="0.25">
      <c r="H31" s="104" t="s">
        <v>85</v>
      </c>
      <c r="I31" s="104"/>
      <c r="J31" s="104"/>
      <c r="K31" s="90"/>
      <c r="L31" s="68"/>
    </row>
    <row r="32" spans="2:17" x14ac:dyDescent="0.25">
      <c r="D32" s="2" t="s">
        <v>36</v>
      </c>
      <c r="H32" s="105" t="s">
        <v>33</v>
      </c>
      <c r="I32" s="105"/>
      <c r="J32" s="105"/>
      <c r="K32" s="91"/>
      <c r="L32" s="69"/>
    </row>
    <row r="39" spans="4:15" x14ac:dyDescent="0.25">
      <c r="D39" s="14" t="s">
        <v>34</v>
      </c>
      <c r="H39" s="99" t="s">
        <v>84</v>
      </c>
      <c r="I39" s="99"/>
      <c r="J39" s="99"/>
      <c r="K39" s="86"/>
      <c r="L39" s="70"/>
      <c r="O39" s="3"/>
    </row>
    <row r="40" spans="4:15" x14ac:dyDescent="0.25">
      <c r="D40" s="90" t="s">
        <v>35</v>
      </c>
      <c r="H40" s="99"/>
      <c r="I40" s="99"/>
      <c r="J40" s="99"/>
      <c r="K40" s="86"/>
      <c r="L40" s="70"/>
      <c r="O40" s="3"/>
    </row>
  </sheetData>
  <mergeCells count="9">
    <mergeCell ref="H32:J32"/>
    <mergeCell ref="H39:J39"/>
    <mergeCell ref="H40:J40"/>
    <mergeCell ref="C10:D10"/>
    <mergeCell ref="P16:Q16"/>
    <mergeCell ref="P21:Q21"/>
    <mergeCell ref="P27:Q27"/>
    <mergeCell ref="D29:H29"/>
    <mergeCell ref="H31:J31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Pengajuan</vt:lpstr>
      <vt:lpstr>Pejaten</vt:lpstr>
      <vt:lpstr>'Form Allowance '!Print_Area</vt:lpstr>
      <vt:lpstr>'Form Allowance  (3)'!Print_Area</vt:lpstr>
      <vt:lpstr>Pejaten!Print_Area</vt:lpstr>
      <vt:lpstr>Pengajuan!Print_Area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AJI</cp:lastModifiedBy>
  <cp:lastPrinted>2021-11-29T06:21:16Z</cp:lastPrinted>
  <dcterms:created xsi:type="dcterms:W3CDTF">2016-09-30T07:49:11Z</dcterms:created>
  <dcterms:modified xsi:type="dcterms:W3CDTF">2021-11-29T07:41:06Z</dcterms:modified>
</cp:coreProperties>
</file>