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1\144. PT. Djakarta Lloyd (Persero)\Admin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Area" localSheetId="0">Sheet1!$P$1:$AB$102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7" i="1" l="1"/>
  <c r="AJ71" i="1" l="1"/>
  <c r="AJ67" i="1"/>
  <c r="AJ65" i="1"/>
  <c r="AJ64" i="1"/>
  <c r="AJ66" i="1" s="1"/>
  <c r="AJ68" i="1" s="1"/>
  <c r="AJ63" i="1"/>
  <c r="AJ32" i="1"/>
  <c r="AJ30" i="1"/>
  <c r="AJ29" i="1"/>
  <c r="AJ31" i="1" s="1"/>
  <c r="AJ33" i="1" s="1"/>
  <c r="AJ28" i="1"/>
  <c r="AJ22" i="1"/>
  <c r="AJ10" i="1"/>
  <c r="AJ6" i="1"/>
  <c r="AJ4" i="1"/>
  <c r="AJ3" i="1"/>
  <c r="AJ2" i="1"/>
  <c r="AJ5" i="1" l="1"/>
  <c r="AJ7" i="1" s="1"/>
  <c r="AB95" i="1"/>
  <c r="U95" i="1"/>
  <c r="AB100" i="1"/>
  <c r="AB99" i="1"/>
  <c r="AB97" i="1"/>
  <c r="AB96" i="1"/>
  <c r="AA94" i="1"/>
  <c r="AB94" i="1" s="1"/>
  <c r="AB93" i="1"/>
  <c r="AB92" i="1"/>
  <c r="AB91" i="1"/>
  <c r="AB90" i="1"/>
  <c r="W89" i="1"/>
  <c r="AB88" i="1"/>
  <c r="AB87" i="1"/>
  <c r="AB86" i="1"/>
  <c r="U100" i="1"/>
  <c r="AJ85" i="1" s="1"/>
  <c r="U99" i="1"/>
  <c r="U97" i="1"/>
  <c r="U96" i="1"/>
  <c r="T94" i="1"/>
  <c r="U94" i="1" s="1"/>
  <c r="U93" i="1"/>
  <c r="U92" i="1"/>
  <c r="U91" i="1"/>
  <c r="U90" i="1"/>
  <c r="P89" i="1"/>
  <c r="U88" i="1"/>
  <c r="U87" i="1"/>
  <c r="U86" i="1"/>
  <c r="AJ83" i="1" s="1"/>
  <c r="AA74" i="1"/>
  <c r="AB74" i="1" s="1"/>
  <c r="T74" i="1"/>
  <c r="U74" i="1" s="1"/>
  <c r="T33" i="1"/>
  <c r="AB79" i="1"/>
  <c r="AB78" i="1"/>
  <c r="AB76" i="1"/>
  <c r="AB75" i="1"/>
  <c r="AB73" i="1"/>
  <c r="AB72" i="1"/>
  <c r="AB71" i="1"/>
  <c r="AB70" i="1"/>
  <c r="AJ70" i="1" s="1"/>
  <c r="W69" i="1"/>
  <c r="AB68" i="1"/>
  <c r="AB67" i="1"/>
  <c r="AJ69" i="1" s="1"/>
  <c r="AB66" i="1"/>
  <c r="U79" i="1"/>
  <c r="U78" i="1"/>
  <c r="U76" i="1"/>
  <c r="U75" i="1"/>
  <c r="U73" i="1"/>
  <c r="U72" i="1"/>
  <c r="U71" i="1"/>
  <c r="U70" i="1"/>
  <c r="P69" i="1"/>
  <c r="U68" i="1"/>
  <c r="U67" i="1"/>
  <c r="U66" i="1"/>
  <c r="U51" i="1"/>
  <c r="AJ99" i="1" s="1"/>
  <c r="AJ91" i="1" l="1"/>
  <c r="AJ84" i="1"/>
  <c r="AJ86" i="1" s="1"/>
  <c r="AJ103" i="1"/>
  <c r="AJ90" i="1"/>
  <c r="AJ89" i="1"/>
  <c r="AJ72" i="1"/>
  <c r="AJ74" i="1" s="1"/>
  <c r="U102" i="1"/>
  <c r="AJ87" i="1" s="1"/>
  <c r="AB102" i="1"/>
  <c r="AJ93" i="1" s="1"/>
  <c r="AB81" i="1"/>
  <c r="AJ73" i="1" s="1"/>
  <c r="AJ75" i="1" s="1"/>
  <c r="U81" i="1"/>
  <c r="T18" i="1"/>
  <c r="AJ88" i="1" l="1"/>
  <c r="AJ95" i="1"/>
  <c r="AJ92" i="1"/>
  <c r="AJ94" i="1" s="1"/>
  <c r="AB58" i="1"/>
  <c r="AJ50" i="1" s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J49" i="1" l="1"/>
  <c r="AJ48" i="1"/>
  <c r="AJ51" i="1" s="1"/>
  <c r="AJ100" i="1"/>
  <c r="AJ9" i="1"/>
  <c r="AJ8" i="1"/>
  <c r="AJ11" i="1"/>
  <c r="AB20" i="1"/>
  <c r="AJ12" i="1" s="1"/>
  <c r="AJ14" i="1" s="1"/>
  <c r="AB40" i="1"/>
  <c r="AB60" i="1"/>
  <c r="AJ52" i="1" s="1"/>
  <c r="AJ53" i="1" l="1"/>
  <c r="AJ13" i="1"/>
  <c r="U38" i="1"/>
  <c r="AJ24" i="1" s="1"/>
  <c r="U37" i="1"/>
  <c r="U35" i="1"/>
  <c r="U34" i="1"/>
  <c r="U33" i="1"/>
  <c r="AJ102" i="1" s="1"/>
  <c r="U32" i="1"/>
  <c r="U31" i="1"/>
  <c r="U30" i="1"/>
  <c r="U29" i="1"/>
  <c r="P28" i="1"/>
  <c r="U27" i="1"/>
  <c r="U26" i="1"/>
  <c r="U25" i="1"/>
  <c r="AJ23" i="1" l="1"/>
  <c r="AJ25" i="1" s="1"/>
  <c r="U40" i="1"/>
  <c r="AJ26" i="1" s="1"/>
  <c r="AJ34" i="1" s="1"/>
  <c r="AJ27" i="1" l="1"/>
  <c r="U59" i="1"/>
  <c r="AJ44" i="1" s="1"/>
  <c r="U58" i="1"/>
  <c r="U56" i="1"/>
  <c r="U55" i="1"/>
  <c r="U54" i="1"/>
  <c r="U53" i="1"/>
  <c r="AJ101" i="1" s="1"/>
  <c r="U52" i="1"/>
  <c r="U50" i="1"/>
  <c r="U49" i="1"/>
  <c r="P48" i="1"/>
  <c r="U47" i="1"/>
  <c r="U46" i="1"/>
  <c r="U45" i="1"/>
  <c r="AJ43" i="1" l="1"/>
  <c r="AJ98" i="1"/>
  <c r="AJ104" i="1" s="1"/>
  <c r="U61" i="1"/>
  <c r="AJ46" i="1" s="1"/>
  <c r="AJ54" i="1" s="1"/>
  <c r="AJ96" i="1" s="1"/>
  <c r="AJ42" i="1"/>
  <c r="U11" i="1"/>
  <c r="U10" i="1"/>
  <c r="U18" i="1"/>
  <c r="U15" i="1"/>
  <c r="U12" i="1"/>
  <c r="U9" i="1"/>
  <c r="AJ45" i="1" l="1"/>
  <c r="AJ47" i="1" s="1"/>
  <c r="AJ107" i="1"/>
  <c r="U17" i="1"/>
  <c r="U13" i="1"/>
  <c r="U7" i="1"/>
  <c r="U6" i="1"/>
  <c r="U5" i="1"/>
  <c r="P8" i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</calcChain>
</file>

<file path=xl/sharedStrings.xml><?xml version="1.0" encoding="utf-8"?>
<sst xmlns="http://schemas.openxmlformats.org/spreadsheetml/2006/main" count="372" uniqueCount="71">
  <si>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</si>
  <si>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</si>
  <si>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</si>
  <si>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</si>
  <si>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</si>
  <si>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</si>
  <si>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</si>
  <si>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</si>
  <si>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</si>
  <si>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</si>
  <si>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</si>
  <si>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</si>
  <si>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</si>
  <si>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</si>
  <si>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</si>
  <si>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</si>
  <si>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</si>
  <si>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</si>
  <si>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</si>
  <si>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</si>
  <si>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</si>
  <si>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</si>
  <si>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</si>
  <si>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</si>
  <si>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</si>
  <si>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</si>
  <si>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</si>
  <si>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</si>
  <si>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</si>
  <si>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</si>
  <si>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 dan Parkir</t>
  </si>
  <si>
    <t>Org/Unit</t>
  </si>
  <si>
    <t xml:space="preserve">TOTAL </t>
  </si>
  <si>
    <t>Data</t>
  </si>
  <si>
    <t>- Tata Kota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</si>
  <si>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</si>
  <si>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</si>
  <si>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</si>
  <si>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</si>
  <si>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</si>
  <si>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</si>
  <si>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- Taksi Hotel Bandara</t>
  </si>
  <si>
    <t>- Taksi Hotel Stasiun Kereta</t>
  </si>
  <si>
    <t>- Sewa SpeedBoat</t>
  </si>
  <si>
    <t>-</t>
  </si>
  <si>
    <t>TOTAL ALLOWANCE</t>
  </si>
  <si>
    <t>TOTAL AKOMODASI TRANSPORTASI</t>
  </si>
  <si>
    <t>TOTAL KOMUNIKASI DAN LAINNYA</t>
  </si>
  <si>
    <t>Pesawat</t>
  </si>
  <si>
    <t>Hotel</t>
  </si>
  <si>
    <t>Mobil</t>
  </si>
  <si>
    <t>Bensin</t>
  </si>
  <si>
    <t>Kereta</t>
  </si>
  <si>
    <t>SpeedBoat</t>
  </si>
  <si>
    <t>PT. Djakarta Lloyd (Persero) - CILEGON</t>
  </si>
  <si>
    <t>PT. Djakarta Lloyd (Persero) - Jakarta (Priok &amp; Benhil)</t>
  </si>
  <si>
    <t>PT. Djakarta Lloyd (Persero) - Megamendung</t>
  </si>
  <si>
    <t>PT. Djakarta Lloyd (Persero) - SEMARANG</t>
  </si>
  <si>
    <t>PT. Djakarta Lloyd (Persero) - CIREBON</t>
  </si>
  <si>
    <t>PT. Djakarta Lloyd (Persero) - BANYUWANGI</t>
  </si>
  <si>
    <t>PT. Djakarta Lloyd (Persero) - SURABAYA</t>
  </si>
  <si>
    <t>PT. Djakarta Lloyd (Persero) - BATAM</t>
  </si>
  <si>
    <t>PT. Djakarta Lloyd (Persero) - KAPAL (KALTIM)</t>
  </si>
  <si>
    <t>PT. Djakarta Lloyd (Persero) - KAPAL (SURABAYA)</t>
  </si>
  <si>
    <t>- Pesawat (PP)</t>
  </si>
  <si>
    <t>- Kereta SBY - BNY (PP)</t>
  </si>
  <si>
    <t>- Tol (dalam Kota SMG) dan Parkir</t>
  </si>
  <si>
    <t>Grand Total</t>
  </si>
  <si>
    <t>- Tes Kesehatan (PCR)</t>
  </si>
  <si>
    <t>- Komunikasi</t>
  </si>
  <si>
    <t>- Komunikasi/Pulsa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</si>
</sst>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0.0%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Font="1"/>
    <xf numFmtId="0" fontId="0" fillId="0" borderId="0" xfId="1" applyNumberFormat="1" applyFont="1" applyAlignment="1">
      <alignment horizontal="center"/>
    </xf>
    <xf numFmtId="164" fontId="2" fillId="0" borderId="0" xfId="1" applyFont="1"/>
    <xf numFmtId="0" fontId="2" fillId="0" borderId="0" xfId="1" applyNumberFormat="1" applyFont="1" applyAlignment="1">
      <alignment horizontal="center"/>
    </xf>
    <xf numFmtId="165" fontId="0" fillId="0" borderId="0" xfId="2" applyNumberFormat="1" applyFont="1"/>
    <xf numFmtId="165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164" fontId="2" fillId="0" borderId="1" xfId="1" applyFont="1" applyBorder="1" applyAlignment="1">
      <alignment horizontal="left"/>
    </xf>
    <xf numFmtId="164" fontId="2" fillId="0" borderId="1" xfId="1" applyFont="1" applyBorder="1" applyAlignment="1">
      <alignment horizontal="center"/>
    </xf>
    <xf numFmtId="164" fontId="2" fillId="0" borderId="1" xfId="1" applyFont="1" applyBorder="1"/>
    <xf numFmtId="10" fontId="0" fillId="0" borderId="0" xfId="2" applyNumberFormat="1" applyFont="1"/>
    <xf numFmtId="164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164" fontId="0" fillId="0" borderId="4" xfId="1" applyFont="1" applyBorder="1"/>
    <xf numFmtId="164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164" fontId="0" fillId="0" borderId="7" xfId="1" applyFont="1" applyBorder="1"/>
    <xf numFmtId="164" fontId="0" fillId="0" borderId="2" xfId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64" fontId="0" fillId="0" borderId="3" xfId="1" quotePrefix="1" applyFont="1" applyBorder="1"/>
    <xf numFmtId="164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164" fontId="0" fillId="0" borderId="9" xfId="1" applyFont="1" applyBorder="1"/>
    <xf numFmtId="164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164" fontId="0" fillId="0" borderId="6" xfId="1" quotePrefix="1" applyFont="1" applyBorder="1"/>
    <xf numFmtId="164" fontId="0" fillId="0" borderId="11" xfId="1" applyFont="1" applyBorder="1"/>
    <xf numFmtId="164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164" fontId="2" fillId="0" borderId="12" xfId="1" applyFont="1" applyBorder="1"/>
    <xf numFmtId="164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164" fontId="0" fillId="0" borderId="15" xfId="1" applyFont="1" applyBorder="1"/>
    <xf numFmtId="164" fontId="0" fillId="0" borderId="16" xfId="1" applyFont="1" applyBorder="1"/>
    <xf numFmtId="164" fontId="0" fillId="0" borderId="8" xfId="1" applyFont="1" applyBorder="1" applyAlignment="1">
      <alignment horizontal="center"/>
    </xf>
    <xf numFmtId="164" fontId="3" fillId="0" borderId="3" xfId="1" applyFont="1" applyBorder="1"/>
    <xf numFmtId="9" fontId="0" fillId="0" borderId="0" xfId="2" applyFont="1"/>
    <xf numFmtId="164" fontId="4" fillId="0" borderId="0" xfId="1" applyFont="1"/>
    <xf numFmtId="164" fontId="0" fillId="0" borderId="0" xfId="1" quotePrefix="1" applyFont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4" fontId="0" fillId="0" borderId="0" xfId="1" applyFont="1" applyAlignment="1">
      <alignment horizontal="center"/>
    </xf>
    <xf numFmtId="164" fontId="2" fillId="2" borderId="11" xfId="1" applyFont="1" applyFill="1" applyBorder="1" applyAlignment="1">
      <alignment horizontal="left"/>
    </xf>
    <xf numFmtId="164" fontId="2" fillId="2" borderId="12" xfId="1" applyFont="1" applyFill="1" applyBorder="1" applyAlignment="1">
      <alignment horizontal="left"/>
    </xf>
    <xf numFmtId="164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20"/>
  <sheetViews>
    <sheetView showGridLines="0" tabSelected="1" view="pageBreakPreview" topLeftCell="Q84" zoomScale="96" zoomScaleNormal="85" zoomScaleSheetLayoutView="96" workbookViewId="0">
      <selection activeCell="U106" sqref="U106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29" width="9.140625" style="1"/>
    <col min="30" max="30" width="12.28515625" style="1" bestFit="1" customWidth="1"/>
    <col min="31" max="31" width="3.28515625" style="1" bestFit="1" customWidth="1"/>
    <col min="32" max="35" width="9.140625" style="1"/>
    <col min="36" max="36" width="12.140625" style="1" bestFit="1" customWidth="1"/>
    <col min="37" max="16384" width="9.140625" style="1"/>
  </cols>
  <sheetData>
    <row r="2" spans="1:36" x14ac:dyDescent="0.25">
      <c r="K2" s="6">
        <v>0.2</v>
      </c>
      <c r="L2" s="6">
        <v>0.1</v>
      </c>
      <c r="M2" s="5"/>
      <c r="N2" s="5"/>
      <c r="P2" s="42" t="s">
        <v>55</v>
      </c>
      <c r="Q2" s="43"/>
      <c r="R2" s="43"/>
      <c r="S2" s="43"/>
      <c r="T2" s="43"/>
      <c r="U2" s="44"/>
      <c r="W2" s="42" t="s">
        <v>56</v>
      </c>
      <c r="X2" s="43"/>
      <c r="Y2" s="43"/>
      <c r="Z2" s="43"/>
      <c r="AA2" s="43"/>
      <c r="AB2" s="44"/>
      <c r="AE2" s="39" t="s">
        <v>44</v>
      </c>
      <c r="AF2" s="1" t="s">
        <v>45</v>
      </c>
      <c r="AG2" s="2"/>
      <c r="AH2" s="2"/>
      <c r="AJ2" s="1">
        <f>SUM(U5:U7)</f>
        <v>300000</v>
      </c>
    </row>
    <row r="3" spans="1:36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31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31</v>
      </c>
      <c r="Z3" s="7" t="s">
        <v>5</v>
      </c>
      <c r="AA3" s="9" t="s">
        <v>6</v>
      </c>
      <c r="AB3" s="9" t="s">
        <v>7</v>
      </c>
      <c r="AE3" s="39" t="s">
        <v>44</v>
      </c>
      <c r="AF3" s="1" t="s">
        <v>46</v>
      </c>
      <c r="AG3" s="2"/>
      <c r="AH3" s="2"/>
      <c r="AI3" s="1"/>
      <c r="AJ3" s="38">
        <f>SUM(U9:U15)</f>
        <v>350000</v>
      </c>
    </row>
    <row r="4" spans="1:36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  <c r="AE4" s="39" t="s">
        <v>44</v>
      </c>
      <c r="AF4" s="1" t="s">
        <v>47</v>
      </c>
      <c r="AG4" s="2"/>
      <c r="AH4" s="2"/>
      <c r="AJ4" s="38">
        <f>SUM(U17:U18)</f>
        <v>0</v>
      </c>
    </row>
    <row r="5" spans="1:36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0</v>
      </c>
      <c r="S5" s="13">
        <v>0</v>
      </c>
      <c r="T5" s="12">
        <v>130000</v>
      </c>
      <c r="U5" s="14">
        <f t="shared" ref="U5:U7" si="3">R5*S5*T5</f>
        <v>0</v>
      </c>
      <c r="W5" s="18"/>
      <c r="X5" s="20" t="s">
        <v>25</v>
      </c>
      <c r="Y5" s="13">
        <v>0</v>
      </c>
      <c r="Z5" s="13">
        <v>0</v>
      </c>
      <c r="AA5" s="12">
        <v>200000</v>
      </c>
      <c r="AB5" s="14">
        <f t="shared" ref="AB5:AB7" si="4">Y5*Z5*AA5</f>
        <v>0</v>
      </c>
      <c r="AG5" s="2"/>
      <c r="AH5" s="2"/>
      <c r="AJ5" s="3">
        <f>SUM(AJ2:AJ4)</f>
        <v>650000</v>
      </c>
    </row>
    <row r="6" spans="1:36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1</v>
      </c>
      <c r="S6" s="13">
        <v>2</v>
      </c>
      <c r="T6" s="12">
        <v>100000</v>
      </c>
      <c r="U6" s="14">
        <f t="shared" si="3"/>
        <v>200000</v>
      </c>
      <c r="W6" s="18"/>
      <c r="X6" s="20" t="s">
        <v>26</v>
      </c>
      <c r="Y6" s="13">
        <v>1</v>
      </c>
      <c r="Z6" s="13">
        <v>2</v>
      </c>
      <c r="AA6" s="12">
        <v>150000</v>
      </c>
      <c r="AB6" s="14">
        <f t="shared" si="4"/>
        <v>300000</v>
      </c>
      <c r="AG6" s="2"/>
      <c r="AH6" s="2"/>
      <c r="AJ6" s="3">
        <f>U20</f>
        <v>650000</v>
      </c>
    </row>
    <row r="7" spans="1:36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2</v>
      </c>
      <c r="T7" s="12">
        <v>50000</v>
      </c>
      <c r="U7" s="14">
        <f t="shared" si="3"/>
        <v>100000</v>
      </c>
      <c r="W7" s="18"/>
      <c r="X7" s="20" t="s">
        <v>27</v>
      </c>
      <c r="Y7" s="13">
        <v>1</v>
      </c>
      <c r="Z7" s="13">
        <v>2</v>
      </c>
      <c r="AA7" s="12">
        <v>50000</v>
      </c>
      <c r="AB7" s="14">
        <f t="shared" si="4"/>
        <v>100000</v>
      </c>
      <c r="AG7" s="2"/>
      <c r="AH7" s="2"/>
      <c r="AJ7" s="1">
        <f>AJ5-AJ6</f>
        <v>0</v>
      </c>
    </row>
    <row r="8" spans="1:36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  <c r="AE8" s="39" t="s">
        <v>44</v>
      </c>
      <c r="AF8" s="1" t="s">
        <v>45</v>
      </c>
      <c r="AG8" s="2"/>
      <c r="AH8" s="2"/>
      <c r="AJ8" s="1">
        <f>SUM(AB5:AB7)</f>
        <v>400000</v>
      </c>
    </row>
    <row r="9" spans="1:36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35</v>
      </c>
      <c r="R9" s="13">
        <v>0</v>
      </c>
      <c r="S9" s="13">
        <v>0</v>
      </c>
      <c r="T9" s="12">
        <v>400000</v>
      </c>
      <c r="U9" s="14">
        <f t="shared" ref="U9:U14" si="6">R9*S9*T9</f>
        <v>0</v>
      </c>
      <c r="W9" s="25"/>
      <c r="X9" s="20" t="s">
        <v>35</v>
      </c>
      <c r="Y9" s="13">
        <v>0</v>
      </c>
      <c r="Z9" s="13">
        <v>0</v>
      </c>
      <c r="AA9" s="12">
        <v>400000</v>
      </c>
      <c r="AB9" s="14">
        <f t="shared" ref="AB9:AB15" si="7">Y9*Z9*AA9</f>
        <v>0</v>
      </c>
      <c r="AE9" s="39" t="s">
        <v>44</v>
      </c>
      <c r="AF9" s="1" t="s">
        <v>46</v>
      </c>
      <c r="AG9" s="2"/>
      <c r="AH9" s="2"/>
      <c r="AJ9" s="38">
        <f>SUM(AB9:AB15)</f>
        <v>1400000</v>
      </c>
    </row>
    <row r="10" spans="1:36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39</v>
      </c>
      <c r="R10" s="13">
        <v>0</v>
      </c>
      <c r="S10" s="13">
        <v>0</v>
      </c>
      <c r="T10" s="36">
        <v>829914</v>
      </c>
      <c r="U10" s="14">
        <f t="shared" ref="U10:U11" si="8">R10*S10*T10</f>
        <v>0</v>
      </c>
      <c r="W10" s="25"/>
      <c r="X10" s="20" t="s">
        <v>39</v>
      </c>
      <c r="Y10" s="13">
        <v>0</v>
      </c>
      <c r="Z10" s="13">
        <v>0</v>
      </c>
      <c r="AA10" s="36">
        <v>539900</v>
      </c>
      <c r="AB10" s="14">
        <f t="shared" si="7"/>
        <v>0</v>
      </c>
      <c r="AE10" s="39" t="s">
        <v>44</v>
      </c>
      <c r="AF10" s="1" t="s">
        <v>47</v>
      </c>
      <c r="AG10" s="2"/>
      <c r="AH10" s="2"/>
      <c r="AJ10" s="38">
        <f>SUM(AB17:AB18)</f>
        <v>0</v>
      </c>
    </row>
    <row r="11" spans="1:36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40</v>
      </c>
      <c r="R11" s="13">
        <v>0</v>
      </c>
      <c r="S11" s="13">
        <v>0</v>
      </c>
      <c r="T11" s="12">
        <v>500000</v>
      </c>
      <c r="U11" s="14">
        <f t="shared" si="8"/>
        <v>0</v>
      </c>
      <c r="W11" s="25"/>
      <c r="X11" s="20" t="s">
        <v>40</v>
      </c>
      <c r="Y11" s="13">
        <v>1</v>
      </c>
      <c r="Z11" s="13">
        <v>2</v>
      </c>
      <c r="AA11" s="12">
        <v>500000</v>
      </c>
      <c r="AB11" s="14">
        <f t="shared" si="7"/>
        <v>1000000</v>
      </c>
      <c r="AG11" s="2"/>
      <c r="AH11" s="2"/>
      <c r="AJ11" s="3">
        <f>SUM(AJ8:AJ10)</f>
        <v>1800000</v>
      </c>
    </row>
    <row r="12" spans="1:36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36</v>
      </c>
      <c r="R12" s="13">
        <v>0</v>
      </c>
      <c r="S12" s="13">
        <v>0</v>
      </c>
      <c r="T12" s="12">
        <v>500000</v>
      </c>
      <c r="U12" s="14">
        <f t="shared" si="6"/>
        <v>0</v>
      </c>
      <c r="W12" s="25"/>
      <c r="X12" s="20" t="s">
        <v>36</v>
      </c>
      <c r="Y12" s="13">
        <v>0</v>
      </c>
      <c r="Z12" s="13">
        <v>0</v>
      </c>
      <c r="AA12" s="12">
        <v>500000</v>
      </c>
      <c r="AB12" s="14">
        <f t="shared" si="7"/>
        <v>0</v>
      </c>
      <c r="AG12" s="2"/>
      <c r="AH12" s="2"/>
      <c r="AJ12" s="3">
        <f>AB20</f>
        <v>1800000</v>
      </c>
    </row>
    <row r="13" spans="1:36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2</v>
      </c>
      <c r="T13" s="12">
        <v>100000</v>
      </c>
      <c r="U13" s="14">
        <f t="shared" si="6"/>
        <v>200000</v>
      </c>
      <c r="W13" s="18"/>
      <c r="X13" s="20" t="s">
        <v>29</v>
      </c>
      <c r="Y13" s="13">
        <v>1</v>
      </c>
      <c r="Z13" s="13">
        <v>2</v>
      </c>
      <c r="AA13" s="12">
        <v>150000</v>
      </c>
      <c r="AB13" s="14">
        <f t="shared" si="7"/>
        <v>300000</v>
      </c>
      <c r="AG13" s="2"/>
      <c r="AH13" s="2"/>
      <c r="AJ13" s="1">
        <f>AJ11-AJ12</f>
        <v>0</v>
      </c>
    </row>
    <row r="14" spans="1:36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30</v>
      </c>
      <c r="R14" s="13">
        <v>1</v>
      </c>
      <c r="S14" s="13">
        <v>2</v>
      </c>
      <c r="T14" s="12">
        <v>75000</v>
      </c>
      <c r="U14" s="14">
        <f t="shared" si="6"/>
        <v>150000</v>
      </c>
      <c r="W14" s="18"/>
      <c r="X14" s="20" t="s">
        <v>30</v>
      </c>
      <c r="Y14" s="13">
        <v>1</v>
      </c>
      <c r="Z14" s="13">
        <v>2</v>
      </c>
      <c r="AA14" s="12">
        <v>50000</v>
      </c>
      <c r="AB14" s="14">
        <f t="shared" si="7"/>
        <v>100000</v>
      </c>
      <c r="AJ14" s="3">
        <f>AJ6+AJ12</f>
        <v>2450000</v>
      </c>
    </row>
    <row r="15" spans="1:36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37</v>
      </c>
      <c r="R15" s="13">
        <v>0</v>
      </c>
      <c r="S15" s="13">
        <v>0</v>
      </c>
      <c r="T15" s="12">
        <v>75000</v>
      </c>
      <c r="U15" s="14">
        <f t="shared" ref="U15" si="9">R15*S15*T15</f>
        <v>0</v>
      </c>
      <c r="W15" s="35"/>
      <c r="X15" s="20" t="s">
        <v>37</v>
      </c>
      <c r="Y15" s="13">
        <v>0</v>
      </c>
      <c r="Z15" s="13">
        <v>0</v>
      </c>
      <c r="AA15" s="12">
        <v>75000</v>
      </c>
      <c r="AB15" s="14">
        <f t="shared" si="7"/>
        <v>0</v>
      </c>
    </row>
    <row r="16" spans="1:36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33</v>
      </c>
      <c r="R16" s="32"/>
      <c r="S16" s="32"/>
      <c r="T16" s="33"/>
      <c r="U16" s="34"/>
      <c r="W16" s="25">
        <v>3</v>
      </c>
      <c r="X16" s="21" t="s">
        <v>33</v>
      </c>
      <c r="Y16" s="32"/>
      <c r="Z16" s="32"/>
      <c r="AA16" s="33"/>
      <c r="AB16" s="34"/>
    </row>
    <row r="17" spans="3:36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34</v>
      </c>
      <c r="R17" s="13">
        <v>0</v>
      </c>
      <c r="S17" s="13">
        <v>0</v>
      </c>
      <c r="T17" s="12">
        <v>50000</v>
      </c>
      <c r="U17" s="14">
        <f t="shared" ref="U17" si="10">R17*S17*T17</f>
        <v>0</v>
      </c>
      <c r="W17" s="31"/>
      <c r="X17" s="20" t="s">
        <v>34</v>
      </c>
      <c r="Y17" s="13">
        <v>0</v>
      </c>
      <c r="Z17" s="13">
        <v>0</v>
      </c>
      <c r="AA17" s="12">
        <v>50000</v>
      </c>
      <c r="AB17" s="14">
        <f t="shared" ref="AB17:AB18" si="11">Y17*Z17*AA17</f>
        <v>0</v>
      </c>
    </row>
    <row r="18" spans="3:36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38</v>
      </c>
      <c r="R18" s="13">
        <v>0</v>
      </c>
      <c r="S18" s="13">
        <v>0</v>
      </c>
      <c r="T18" s="12">
        <f>300000</f>
        <v>300000</v>
      </c>
      <c r="U18" s="14">
        <f t="shared" ref="U18" si="12">R18*S18*T18</f>
        <v>0</v>
      </c>
      <c r="W18" s="31"/>
      <c r="X18" s="20" t="s">
        <v>38</v>
      </c>
      <c r="Y18" s="13">
        <v>0</v>
      </c>
      <c r="Z18" s="13">
        <v>0</v>
      </c>
      <c r="AA18" s="12">
        <v>250000</v>
      </c>
      <c r="AB18" s="14">
        <f t="shared" si="11"/>
        <v>0</v>
      </c>
    </row>
    <row r="19" spans="3:36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36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32</v>
      </c>
      <c r="R20" s="29"/>
      <c r="S20" s="29"/>
      <c r="T20" s="28"/>
      <c r="U20" s="10">
        <f>SUM(U5:U18)</f>
        <v>650000</v>
      </c>
      <c r="W20" s="27"/>
      <c r="X20" s="30" t="s">
        <v>32</v>
      </c>
      <c r="Y20" s="29"/>
      <c r="Z20" s="29"/>
      <c r="AA20" s="28"/>
      <c r="AB20" s="10">
        <f>SUM(AB5:AB18)</f>
        <v>1800000</v>
      </c>
    </row>
    <row r="21" spans="3:36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36" x14ac:dyDescent="0.25">
      <c r="C22" s="2">
        <f t="shared" si="5"/>
        <v>19</v>
      </c>
      <c r="P22" s="42" t="s">
        <v>57</v>
      </c>
      <c r="Q22" s="43"/>
      <c r="R22" s="43"/>
      <c r="S22" s="43"/>
      <c r="T22" s="43"/>
      <c r="U22" s="44"/>
      <c r="W22" s="42" t="s">
        <v>58</v>
      </c>
      <c r="X22" s="43"/>
      <c r="Y22" s="43"/>
      <c r="Z22" s="43"/>
      <c r="AA22" s="43"/>
      <c r="AB22" s="44"/>
      <c r="AE22" s="39" t="s">
        <v>44</v>
      </c>
      <c r="AF22" s="1" t="s">
        <v>45</v>
      </c>
      <c r="AG22" s="2"/>
      <c r="AH22" s="2"/>
      <c r="AJ22" s="1">
        <f>SUM(U25:U27)</f>
        <v>600000</v>
      </c>
    </row>
    <row r="23" spans="3:36" x14ac:dyDescent="0.25">
      <c r="C23" s="2">
        <f t="shared" si="5"/>
        <v>20</v>
      </c>
      <c r="P23" s="9" t="s">
        <v>23</v>
      </c>
      <c r="Q23" s="8" t="s">
        <v>24</v>
      </c>
      <c r="R23" s="7" t="s">
        <v>31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31</v>
      </c>
      <c r="Z23" s="7" t="s">
        <v>5</v>
      </c>
      <c r="AA23" s="9" t="s">
        <v>6</v>
      </c>
      <c r="AB23" s="9" t="s">
        <v>7</v>
      </c>
      <c r="AE23" s="39" t="s">
        <v>44</v>
      </c>
      <c r="AF23" s="1" t="s">
        <v>46</v>
      </c>
      <c r="AG23" s="2"/>
      <c r="AH23" s="2"/>
      <c r="AJ23" s="38">
        <f>SUM(U29:U35)</f>
        <v>4975000</v>
      </c>
    </row>
    <row r="24" spans="3:36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  <c r="AE24" s="39" t="s">
        <v>44</v>
      </c>
      <c r="AF24" s="1" t="s">
        <v>47</v>
      </c>
      <c r="AG24" s="2"/>
      <c r="AH24" s="2"/>
      <c r="AJ24" s="38">
        <f>SUM(U37:U38)</f>
        <v>325000</v>
      </c>
    </row>
    <row r="25" spans="3:36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3</v>
      </c>
      <c r="T25" s="12">
        <v>200000</v>
      </c>
      <c r="U25" s="14">
        <f t="shared" ref="U25:U27" si="13">R25*S25*T25</f>
        <v>600000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  <c r="AG25" s="2"/>
      <c r="AH25" s="2"/>
      <c r="AJ25" s="3">
        <f>SUM(AJ22:AJ24)</f>
        <v>5900000</v>
      </c>
    </row>
    <row r="26" spans="3:36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0</v>
      </c>
      <c r="S26" s="13">
        <v>0</v>
      </c>
      <c r="T26" s="12">
        <v>150000</v>
      </c>
      <c r="U26" s="14">
        <f t="shared" si="13"/>
        <v>0</v>
      </c>
      <c r="W26" s="18"/>
      <c r="X26" s="20" t="s">
        <v>26</v>
      </c>
      <c r="Y26" s="13">
        <v>0</v>
      </c>
      <c r="Z26" s="13">
        <v>0</v>
      </c>
      <c r="AA26" s="12">
        <v>150000</v>
      </c>
      <c r="AB26" s="14">
        <f t="shared" si="14"/>
        <v>0</v>
      </c>
      <c r="AG26" s="2"/>
      <c r="AH26" s="2"/>
      <c r="AJ26" s="3">
        <f>U40</f>
        <v>5900000</v>
      </c>
    </row>
    <row r="27" spans="3:36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0</v>
      </c>
      <c r="S27" s="13">
        <v>0</v>
      </c>
      <c r="T27" s="12">
        <v>50000</v>
      </c>
      <c r="U27" s="14">
        <f t="shared" si="13"/>
        <v>0</v>
      </c>
      <c r="W27" s="18"/>
      <c r="X27" s="20" t="s">
        <v>27</v>
      </c>
      <c r="Y27" s="13">
        <v>1</v>
      </c>
      <c r="Z27" s="13">
        <v>2</v>
      </c>
      <c r="AA27" s="12">
        <v>100000</v>
      </c>
      <c r="AB27" s="14">
        <f t="shared" si="14"/>
        <v>200000</v>
      </c>
      <c r="AG27" s="2"/>
      <c r="AH27" s="2"/>
      <c r="AJ27" s="1">
        <f>AJ25-AJ26</f>
        <v>0</v>
      </c>
    </row>
    <row r="28" spans="3:36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  <c r="AE28" s="39" t="s">
        <v>44</v>
      </c>
      <c r="AF28" s="1" t="s">
        <v>45</v>
      </c>
      <c r="AG28" s="2"/>
      <c r="AH28" s="2"/>
      <c r="AJ28" s="1">
        <f>SUM(AB25:AB27)</f>
        <v>600000</v>
      </c>
    </row>
    <row r="29" spans="3:36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35</v>
      </c>
      <c r="R29" s="13">
        <v>1</v>
      </c>
      <c r="S29" s="13">
        <v>1</v>
      </c>
      <c r="T29" s="12">
        <v>400000</v>
      </c>
      <c r="U29" s="14">
        <f t="shared" ref="U29:U35" si="15">R29*S29*T29</f>
        <v>400000</v>
      </c>
      <c r="W29" s="25"/>
      <c r="X29" s="20" t="s">
        <v>35</v>
      </c>
      <c r="Y29" s="13">
        <v>0</v>
      </c>
      <c r="Z29" s="13">
        <v>0</v>
      </c>
      <c r="AA29" s="12">
        <v>400000</v>
      </c>
      <c r="AB29" s="14">
        <f t="shared" ref="AB29:AB35" si="16">Y29*Z29*AA29</f>
        <v>0</v>
      </c>
      <c r="AE29" s="39" t="s">
        <v>44</v>
      </c>
      <c r="AF29" s="1" t="s">
        <v>46</v>
      </c>
      <c r="AG29" s="2"/>
      <c r="AH29" s="2"/>
      <c r="AJ29" s="38">
        <f>SUM(AB29:AB35)</f>
        <v>1500000</v>
      </c>
    </row>
    <row r="30" spans="3:36" x14ac:dyDescent="0.25">
      <c r="H30" s="1">
        <f>H29*1.1</f>
        <v>18700000</v>
      </c>
      <c r="P30" s="25"/>
      <c r="Q30" s="20" t="s">
        <v>39</v>
      </c>
      <c r="R30" s="13">
        <v>1</v>
      </c>
      <c r="S30" s="13">
        <v>2</v>
      </c>
      <c r="T30" s="36">
        <v>1000000</v>
      </c>
      <c r="U30" s="14">
        <f t="shared" si="15"/>
        <v>2000000</v>
      </c>
      <c r="W30" s="25"/>
      <c r="X30" s="20" t="s">
        <v>39</v>
      </c>
      <c r="Y30" s="13">
        <v>0</v>
      </c>
      <c r="Z30" s="13">
        <v>0</v>
      </c>
      <c r="AA30" s="36">
        <v>715900</v>
      </c>
      <c r="AB30" s="14">
        <f t="shared" si="16"/>
        <v>0</v>
      </c>
      <c r="AE30" s="39" t="s">
        <v>44</v>
      </c>
      <c r="AF30" s="1" t="s">
        <v>47</v>
      </c>
      <c r="AG30" s="2"/>
      <c r="AH30" s="2"/>
      <c r="AJ30" s="38">
        <f>SUM(AB37:AB38)</f>
        <v>50000</v>
      </c>
    </row>
    <row r="31" spans="3:36" x14ac:dyDescent="0.25">
      <c r="P31" s="25"/>
      <c r="Q31" s="20" t="s">
        <v>40</v>
      </c>
      <c r="R31" s="13">
        <v>1</v>
      </c>
      <c r="S31" s="13">
        <v>2</v>
      </c>
      <c r="T31" s="12">
        <v>500000</v>
      </c>
      <c r="U31" s="14">
        <f t="shared" si="15"/>
        <v>1000000</v>
      </c>
      <c r="W31" s="25"/>
      <c r="X31" s="20" t="s">
        <v>40</v>
      </c>
      <c r="Y31" s="13">
        <v>1</v>
      </c>
      <c r="Z31" s="13">
        <v>1</v>
      </c>
      <c r="AA31" s="12">
        <v>500000</v>
      </c>
      <c r="AB31" s="14">
        <f t="shared" si="16"/>
        <v>500000</v>
      </c>
      <c r="AG31" s="2"/>
      <c r="AH31" s="2"/>
      <c r="AJ31" s="3">
        <f>SUM(AJ28:AJ30)</f>
        <v>2150000</v>
      </c>
    </row>
    <row r="32" spans="3:36" x14ac:dyDescent="0.25">
      <c r="P32" s="25"/>
      <c r="Q32" s="20" t="s">
        <v>36</v>
      </c>
      <c r="R32" s="13">
        <v>1</v>
      </c>
      <c r="S32" s="13">
        <v>2</v>
      </c>
      <c r="T32" s="12">
        <v>500000</v>
      </c>
      <c r="U32" s="14">
        <f t="shared" si="15"/>
        <v>1000000</v>
      </c>
      <c r="W32" s="25"/>
      <c r="X32" s="20" t="s">
        <v>36</v>
      </c>
      <c r="Y32" s="13">
        <v>0</v>
      </c>
      <c r="Z32" s="13">
        <v>0</v>
      </c>
      <c r="AA32" s="12">
        <v>500000</v>
      </c>
      <c r="AB32" s="14">
        <f t="shared" si="16"/>
        <v>0</v>
      </c>
      <c r="AG32" s="2"/>
      <c r="AH32" s="2"/>
      <c r="AJ32" s="3">
        <f>AB40</f>
        <v>2150000</v>
      </c>
    </row>
    <row r="33" spans="16:36" x14ac:dyDescent="0.25">
      <c r="P33" s="18"/>
      <c r="Q33" s="20" t="s">
        <v>29</v>
      </c>
      <c r="R33" s="13">
        <v>1</v>
      </c>
      <c r="S33" s="13">
        <v>2</v>
      </c>
      <c r="T33" s="12">
        <f>150000</f>
        <v>150000</v>
      </c>
      <c r="U33" s="14">
        <f t="shared" si="15"/>
        <v>300000</v>
      </c>
      <c r="W33" s="18"/>
      <c r="X33" s="20" t="s">
        <v>29</v>
      </c>
      <c r="Y33" s="13">
        <v>1</v>
      </c>
      <c r="Z33" s="13">
        <v>2</v>
      </c>
      <c r="AA33" s="12">
        <v>250000</v>
      </c>
      <c r="AB33" s="14">
        <f t="shared" si="16"/>
        <v>500000</v>
      </c>
      <c r="AG33" s="2"/>
      <c r="AH33" s="2"/>
      <c r="AJ33" s="1">
        <f>AJ31-AJ32</f>
        <v>0</v>
      </c>
    </row>
    <row r="34" spans="16:36" x14ac:dyDescent="0.25">
      <c r="P34" s="18"/>
      <c r="Q34" s="20" t="s">
        <v>66</v>
      </c>
      <c r="R34" s="13">
        <v>1</v>
      </c>
      <c r="S34" s="13">
        <v>2</v>
      </c>
      <c r="T34" s="12">
        <v>100000</v>
      </c>
      <c r="U34" s="14">
        <f t="shared" si="15"/>
        <v>200000</v>
      </c>
      <c r="W34" s="18"/>
      <c r="X34" s="20" t="s">
        <v>30</v>
      </c>
      <c r="Y34" s="13">
        <v>1</v>
      </c>
      <c r="Z34" s="13">
        <v>2</v>
      </c>
      <c r="AA34" s="12">
        <v>250000</v>
      </c>
      <c r="AB34" s="14">
        <f t="shared" si="16"/>
        <v>500000</v>
      </c>
      <c r="AJ34" s="3">
        <f>AJ26+AJ32</f>
        <v>8050000</v>
      </c>
    </row>
    <row r="35" spans="16:36" x14ac:dyDescent="0.25">
      <c r="P35" s="35"/>
      <c r="Q35" s="20" t="s">
        <v>41</v>
      </c>
      <c r="R35" s="13">
        <v>1</v>
      </c>
      <c r="S35" s="13">
        <v>1</v>
      </c>
      <c r="T35" s="12">
        <v>75000</v>
      </c>
      <c r="U35" s="14">
        <f t="shared" si="15"/>
        <v>75000</v>
      </c>
      <c r="W35" s="35"/>
      <c r="X35" s="20" t="s">
        <v>37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36" x14ac:dyDescent="0.25">
      <c r="P36" s="25">
        <v>3</v>
      </c>
      <c r="Q36" s="21" t="s">
        <v>33</v>
      </c>
      <c r="R36" s="32"/>
      <c r="S36" s="32"/>
      <c r="T36" s="33"/>
      <c r="U36" s="34"/>
      <c r="W36" s="25">
        <v>3</v>
      </c>
      <c r="X36" s="21" t="s">
        <v>33</v>
      </c>
      <c r="Y36" s="32"/>
      <c r="Z36" s="32"/>
      <c r="AA36" s="33"/>
      <c r="AB36" s="34"/>
    </row>
    <row r="37" spans="16:36" x14ac:dyDescent="0.25">
      <c r="P37" s="31"/>
      <c r="Q37" s="20" t="s">
        <v>69</v>
      </c>
      <c r="R37" s="13">
        <v>1</v>
      </c>
      <c r="S37" s="13">
        <v>1</v>
      </c>
      <c r="T37" s="12">
        <v>25000</v>
      </c>
      <c r="U37" s="14">
        <f t="shared" ref="U37:U38" si="17">R37*S37*T37</f>
        <v>25000</v>
      </c>
      <c r="W37" s="31"/>
      <c r="X37" s="20" t="s">
        <v>34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36" x14ac:dyDescent="0.25">
      <c r="P38" s="31"/>
      <c r="Q38" s="20" t="s">
        <v>38</v>
      </c>
      <c r="R38" s="13">
        <v>1</v>
      </c>
      <c r="S38" s="13">
        <v>2</v>
      </c>
      <c r="T38" s="12">
        <v>150000</v>
      </c>
      <c r="U38" s="14">
        <f t="shared" si="17"/>
        <v>300000</v>
      </c>
      <c r="W38" s="31"/>
      <c r="X38" s="20" t="s">
        <v>38</v>
      </c>
      <c r="Y38" s="13">
        <v>0</v>
      </c>
      <c r="Z38" s="13">
        <v>1</v>
      </c>
      <c r="AA38" s="12">
        <v>250000</v>
      </c>
      <c r="AB38" s="14">
        <f t="shared" si="18"/>
        <v>0</v>
      </c>
    </row>
    <row r="39" spans="16:36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36" x14ac:dyDescent="0.25">
      <c r="P40" s="27"/>
      <c r="Q40" s="30" t="s">
        <v>32</v>
      </c>
      <c r="R40" s="29"/>
      <c r="S40" s="29"/>
      <c r="T40" s="28"/>
      <c r="U40" s="10">
        <f>SUM(U25:U38)</f>
        <v>5900000</v>
      </c>
      <c r="W40" s="27"/>
      <c r="X40" s="30" t="s">
        <v>32</v>
      </c>
      <c r="Y40" s="29"/>
      <c r="Z40" s="29"/>
      <c r="AA40" s="28"/>
      <c r="AB40" s="10">
        <f>SUM(AB25:AB38)</f>
        <v>2150000</v>
      </c>
    </row>
    <row r="41" spans="16:36" x14ac:dyDescent="0.25">
      <c r="U41" s="3"/>
      <c r="AB41" s="3"/>
    </row>
    <row r="42" spans="16:36" x14ac:dyDescent="0.25">
      <c r="P42" s="42" t="s">
        <v>59</v>
      </c>
      <c r="Q42" s="43"/>
      <c r="R42" s="43"/>
      <c r="S42" s="43"/>
      <c r="T42" s="43"/>
      <c r="U42" s="44"/>
      <c r="W42" s="42" t="s">
        <v>60</v>
      </c>
      <c r="X42" s="43"/>
      <c r="Y42" s="43"/>
      <c r="Z42" s="43"/>
      <c r="AA42" s="43"/>
      <c r="AB42" s="44"/>
      <c r="AE42" s="39" t="s">
        <v>44</v>
      </c>
      <c r="AF42" s="1" t="s">
        <v>45</v>
      </c>
      <c r="AG42" s="2"/>
      <c r="AH42" s="2"/>
      <c r="AJ42" s="1">
        <f>SUM(U45:U47)</f>
        <v>450000</v>
      </c>
    </row>
    <row r="43" spans="16:36" x14ac:dyDescent="0.25">
      <c r="P43" s="9" t="s">
        <v>23</v>
      </c>
      <c r="Q43" s="8" t="s">
        <v>24</v>
      </c>
      <c r="R43" s="7" t="s">
        <v>31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31</v>
      </c>
      <c r="Z43" s="7" t="s">
        <v>5</v>
      </c>
      <c r="AA43" s="9" t="s">
        <v>6</v>
      </c>
      <c r="AB43" s="9" t="s">
        <v>7</v>
      </c>
      <c r="AE43" s="39" t="s">
        <v>44</v>
      </c>
      <c r="AF43" s="1" t="s">
        <v>46</v>
      </c>
      <c r="AG43" s="2"/>
      <c r="AH43" s="2"/>
      <c r="AJ43" s="38">
        <f>SUM(U49:U56)</f>
        <v>1840000</v>
      </c>
    </row>
    <row r="44" spans="16:36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  <c r="AE44" s="39" t="s">
        <v>44</v>
      </c>
      <c r="AF44" s="1" t="s">
        <v>47</v>
      </c>
      <c r="AG44" s="2"/>
      <c r="AH44" s="2"/>
      <c r="AJ44" s="38">
        <f>SUM(U58:U59)</f>
        <v>350000</v>
      </c>
    </row>
    <row r="45" spans="16:36" x14ac:dyDescent="0.25">
      <c r="P45" s="18"/>
      <c r="Q45" s="20" t="s">
        <v>25</v>
      </c>
      <c r="R45" s="13">
        <v>1</v>
      </c>
      <c r="S45" s="13">
        <v>2</v>
      </c>
      <c r="T45" s="12">
        <v>225000</v>
      </c>
      <c r="U45" s="14">
        <f t="shared" ref="U45:U47" si="19">R45*S45*T45</f>
        <v>450000</v>
      </c>
      <c r="W45" s="18"/>
      <c r="X45" s="20" t="s">
        <v>25</v>
      </c>
      <c r="Y45" s="13">
        <v>1</v>
      </c>
      <c r="Z45" s="13">
        <v>2</v>
      </c>
      <c r="AA45" s="12">
        <v>225000</v>
      </c>
      <c r="AB45" s="14">
        <f t="shared" ref="AB45:AB47" si="20">Y45*Z45*AA45</f>
        <v>450000</v>
      </c>
      <c r="AG45" s="2"/>
      <c r="AH45" s="2"/>
      <c r="AJ45" s="3">
        <f>SUM(AJ42:AJ44)</f>
        <v>2640000</v>
      </c>
    </row>
    <row r="46" spans="16:36" x14ac:dyDescent="0.25">
      <c r="P46" s="18"/>
      <c r="Q46" s="20" t="s">
        <v>26</v>
      </c>
      <c r="R46" s="13">
        <v>0</v>
      </c>
      <c r="S46" s="13">
        <v>2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2</v>
      </c>
      <c r="AA46" s="12">
        <v>150000</v>
      </c>
      <c r="AB46" s="14">
        <f t="shared" si="20"/>
        <v>0</v>
      </c>
      <c r="AG46" s="2"/>
      <c r="AH46" s="2"/>
      <c r="AJ46" s="3">
        <f>U61</f>
        <v>2640000</v>
      </c>
    </row>
    <row r="47" spans="16:36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0</v>
      </c>
      <c r="AA47" s="12">
        <v>50000</v>
      </c>
      <c r="AB47" s="14">
        <f t="shared" si="20"/>
        <v>0</v>
      </c>
      <c r="AG47" s="2"/>
      <c r="AH47" s="2"/>
      <c r="AJ47" s="1">
        <f>AJ45-AJ46</f>
        <v>0</v>
      </c>
    </row>
    <row r="48" spans="16:36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  <c r="AE48" s="39" t="s">
        <v>44</v>
      </c>
      <c r="AF48" s="1" t="s">
        <v>45</v>
      </c>
      <c r="AG48" s="2"/>
      <c r="AH48" s="2"/>
      <c r="AJ48" s="1">
        <f>SUM(AB45:AB47)</f>
        <v>450000</v>
      </c>
    </row>
    <row r="49" spans="16:36" x14ac:dyDescent="0.25">
      <c r="P49" s="25"/>
      <c r="Q49" s="20" t="s">
        <v>35</v>
      </c>
      <c r="R49" s="13">
        <v>0</v>
      </c>
      <c r="S49" s="13">
        <v>1</v>
      </c>
      <c r="T49" s="12">
        <v>400000</v>
      </c>
      <c r="U49" s="14">
        <f t="shared" ref="U49:U56" si="21">R49*S49*T49</f>
        <v>0</v>
      </c>
      <c r="W49" s="25"/>
      <c r="X49" s="20" t="s">
        <v>35</v>
      </c>
      <c r="Y49" s="13">
        <v>1</v>
      </c>
      <c r="Z49" s="13">
        <v>1</v>
      </c>
      <c r="AA49" s="12">
        <v>400000</v>
      </c>
      <c r="AB49" s="14">
        <f t="shared" ref="AB49:AB50" si="22">Y49*Z49*AA49</f>
        <v>400000</v>
      </c>
      <c r="AE49" s="39" t="s">
        <v>44</v>
      </c>
      <c r="AF49" s="1" t="s">
        <v>46</v>
      </c>
      <c r="AG49" s="2"/>
      <c r="AH49" s="2"/>
      <c r="AJ49" s="38">
        <f>SUM(AB49:AB55)</f>
        <v>4040000</v>
      </c>
    </row>
    <row r="50" spans="16:36" x14ac:dyDescent="0.25">
      <c r="P50" s="25"/>
      <c r="Q50" s="20" t="s">
        <v>39</v>
      </c>
      <c r="R50" s="13">
        <v>0</v>
      </c>
      <c r="S50" s="13">
        <v>1</v>
      </c>
      <c r="T50" s="12">
        <v>1200000</v>
      </c>
      <c r="U50" s="14">
        <f t="shared" si="21"/>
        <v>0</v>
      </c>
      <c r="W50" s="25"/>
      <c r="X50" s="20" t="s">
        <v>64</v>
      </c>
      <c r="Y50" s="13">
        <v>1</v>
      </c>
      <c r="Z50" s="13">
        <v>2</v>
      </c>
      <c r="AA50" s="12">
        <v>1200000</v>
      </c>
      <c r="AB50" s="14">
        <f t="shared" si="22"/>
        <v>2400000</v>
      </c>
      <c r="AE50" s="39" t="s">
        <v>44</v>
      </c>
      <c r="AF50" s="1" t="s">
        <v>47</v>
      </c>
      <c r="AG50" s="2"/>
      <c r="AH50" s="2"/>
      <c r="AJ50" s="38">
        <f>SUM(AB57:AB58)</f>
        <v>350000</v>
      </c>
    </row>
    <row r="51" spans="16:36" x14ac:dyDescent="0.25">
      <c r="P51" s="25"/>
      <c r="Q51" s="20" t="s">
        <v>65</v>
      </c>
      <c r="R51" s="13">
        <v>1</v>
      </c>
      <c r="S51" s="13">
        <v>2</v>
      </c>
      <c r="T51" s="12">
        <v>300000</v>
      </c>
      <c r="U51" s="14">
        <f t="shared" ref="U51" si="23">R51*S51*T51</f>
        <v>600000</v>
      </c>
      <c r="W51" s="25"/>
      <c r="X51" s="20" t="s">
        <v>40</v>
      </c>
      <c r="Y51" s="13">
        <v>1</v>
      </c>
      <c r="Z51" s="13">
        <v>1</v>
      </c>
      <c r="AA51" s="12">
        <v>500000</v>
      </c>
      <c r="AB51" s="14">
        <f>Y51*Z51*AA51</f>
        <v>500000</v>
      </c>
      <c r="AG51" s="2"/>
      <c r="AH51" s="2"/>
      <c r="AJ51" s="3">
        <f>SUM(AJ48:AJ50)</f>
        <v>4840000</v>
      </c>
    </row>
    <row r="52" spans="16:36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36</v>
      </c>
      <c r="Y52" s="13">
        <v>1</v>
      </c>
      <c r="Z52" s="13">
        <v>1</v>
      </c>
      <c r="AA52" s="12">
        <v>500000</v>
      </c>
      <c r="AB52" s="14">
        <f>Y52*Z52*AA52</f>
        <v>500000</v>
      </c>
      <c r="AG52" s="2"/>
      <c r="AH52" s="2"/>
      <c r="AJ52" s="3">
        <f>AB60</f>
        <v>4840000</v>
      </c>
    </row>
    <row r="53" spans="16:36" x14ac:dyDescent="0.25">
      <c r="P53" s="25"/>
      <c r="Q53" s="20" t="s">
        <v>36</v>
      </c>
      <c r="R53" s="13">
        <v>1</v>
      </c>
      <c r="S53" s="13">
        <v>1</v>
      </c>
      <c r="T53" s="12">
        <v>500000</v>
      </c>
      <c r="U53" s="14">
        <f t="shared" si="21"/>
        <v>500000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>Y53*Z53*AA53</f>
        <v>150000</v>
      </c>
      <c r="AG53" s="2"/>
      <c r="AH53" s="2"/>
      <c r="AJ53" s="1">
        <f>AJ51-AJ52</f>
        <v>0</v>
      </c>
    </row>
    <row r="54" spans="16:36" x14ac:dyDescent="0.25">
      <c r="P54" s="18"/>
      <c r="Q54" s="20" t="s">
        <v>29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30</v>
      </c>
      <c r="Y54" s="13">
        <v>1</v>
      </c>
      <c r="Z54" s="13">
        <v>1</v>
      </c>
      <c r="AA54" s="12">
        <v>15000</v>
      </c>
      <c r="AB54" s="14">
        <f>Y54*Z54*AA54</f>
        <v>15000</v>
      </c>
      <c r="AJ54" s="3">
        <f>AJ46+AJ52</f>
        <v>7480000</v>
      </c>
    </row>
    <row r="55" spans="16:36" x14ac:dyDescent="0.25">
      <c r="P55" s="18"/>
      <c r="Q55" s="20" t="s">
        <v>30</v>
      </c>
      <c r="R55" s="13">
        <v>1</v>
      </c>
      <c r="S55" s="13">
        <v>1</v>
      </c>
      <c r="T55" s="12">
        <v>15000</v>
      </c>
      <c r="U55" s="14">
        <f t="shared" si="21"/>
        <v>15000</v>
      </c>
      <c r="W55" s="35"/>
      <c r="X55" s="20" t="s">
        <v>41</v>
      </c>
      <c r="Y55" s="13">
        <v>1</v>
      </c>
      <c r="Z55" s="13">
        <v>1</v>
      </c>
      <c r="AA55" s="12">
        <v>75000</v>
      </c>
      <c r="AB55" s="14">
        <f>Y55*Z55*AA55</f>
        <v>75000</v>
      </c>
    </row>
    <row r="56" spans="16:36" x14ac:dyDescent="0.25">
      <c r="P56" s="35"/>
      <c r="Q56" s="20" t="s">
        <v>42</v>
      </c>
      <c r="R56" s="13">
        <v>1</v>
      </c>
      <c r="S56" s="13">
        <v>1</v>
      </c>
      <c r="T56" s="12">
        <v>75000</v>
      </c>
      <c r="U56" s="14">
        <f t="shared" si="21"/>
        <v>75000</v>
      </c>
      <c r="W56" s="25">
        <v>3</v>
      </c>
      <c r="X56" s="21" t="s">
        <v>33</v>
      </c>
      <c r="Y56" s="32"/>
      <c r="Z56" s="32"/>
      <c r="AA56" s="33"/>
      <c r="AB56" s="34"/>
    </row>
    <row r="57" spans="16:36" x14ac:dyDescent="0.25">
      <c r="P57" s="25">
        <v>3</v>
      </c>
      <c r="Q57" s="21" t="s">
        <v>33</v>
      </c>
      <c r="R57" s="32"/>
      <c r="S57" s="32"/>
      <c r="T57" s="33"/>
      <c r="U57" s="34"/>
      <c r="W57" s="31"/>
      <c r="X57" s="20" t="s">
        <v>34</v>
      </c>
      <c r="Y57" s="13">
        <v>1</v>
      </c>
      <c r="Z57" s="13">
        <v>1</v>
      </c>
      <c r="AA57" s="12">
        <v>50000</v>
      </c>
      <c r="AB57" s="14">
        <f t="shared" ref="AB57:AB58" si="24">Y57*Z57*AA57</f>
        <v>50000</v>
      </c>
    </row>
    <row r="58" spans="16:36" x14ac:dyDescent="0.25">
      <c r="P58" s="31"/>
      <c r="Q58" s="20" t="s">
        <v>34</v>
      </c>
      <c r="R58" s="13">
        <v>1</v>
      </c>
      <c r="S58" s="13">
        <v>1</v>
      </c>
      <c r="T58" s="12">
        <v>50000</v>
      </c>
      <c r="U58" s="14">
        <f t="shared" ref="U58:U59" si="25">R58*S58*T58</f>
        <v>50000</v>
      </c>
      <c r="W58" s="31"/>
      <c r="X58" s="20" t="s">
        <v>38</v>
      </c>
      <c r="Y58" s="13">
        <v>1</v>
      </c>
      <c r="Z58" s="13">
        <v>2</v>
      </c>
      <c r="AA58" s="12">
        <v>150000</v>
      </c>
      <c r="AB58" s="14">
        <f t="shared" si="24"/>
        <v>300000</v>
      </c>
    </row>
    <row r="59" spans="16:36" x14ac:dyDescent="0.25">
      <c r="P59" s="31"/>
      <c r="Q59" s="20" t="s">
        <v>38</v>
      </c>
      <c r="R59" s="13">
        <v>1</v>
      </c>
      <c r="S59" s="13">
        <v>2</v>
      </c>
      <c r="T59" s="12">
        <v>150000</v>
      </c>
      <c r="U59" s="14">
        <f t="shared" si="25"/>
        <v>300000</v>
      </c>
      <c r="W59" s="19"/>
      <c r="X59" s="26"/>
      <c r="Y59" s="16"/>
      <c r="Z59" s="16"/>
      <c r="AA59" s="15"/>
      <c r="AB59" s="17"/>
    </row>
    <row r="60" spans="16:36" x14ac:dyDescent="0.25">
      <c r="P60" s="19"/>
      <c r="Q60" s="26"/>
      <c r="R60" s="16"/>
      <c r="S60" s="16"/>
      <c r="T60" s="15"/>
      <c r="U60" s="17"/>
      <c r="W60" s="27"/>
      <c r="X60" s="30" t="s">
        <v>32</v>
      </c>
      <c r="Y60" s="29"/>
      <c r="Z60" s="29"/>
      <c r="AA60" s="28"/>
      <c r="AB60" s="10">
        <f>SUM(AB45:AB58)</f>
        <v>4840000</v>
      </c>
    </row>
    <row r="61" spans="16:36" x14ac:dyDescent="0.25">
      <c r="P61" s="27"/>
      <c r="Q61" s="30" t="s">
        <v>32</v>
      </c>
      <c r="R61" s="29"/>
      <c r="S61" s="29"/>
      <c r="T61" s="28"/>
      <c r="U61" s="10">
        <f>SUM(U45:U59)</f>
        <v>2640000</v>
      </c>
      <c r="Y61" s="1"/>
      <c r="Z61" s="1"/>
    </row>
    <row r="63" spans="16:36" x14ac:dyDescent="0.25">
      <c r="P63" s="42" t="s">
        <v>61</v>
      </c>
      <c r="Q63" s="43"/>
      <c r="R63" s="43"/>
      <c r="S63" s="43"/>
      <c r="T63" s="43"/>
      <c r="U63" s="44"/>
      <c r="W63" s="42" t="s">
        <v>54</v>
      </c>
      <c r="X63" s="43"/>
      <c r="Y63" s="43"/>
      <c r="Z63" s="43"/>
      <c r="AA63" s="43"/>
      <c r="AB63" s="44"/>
      <c r="AE63" s="39" t="s">
        <v>44</v>
      </c>
      <c r="AF63" s="1" t="s">
        <v>45</v>
      </c>
      <c r="AG63" s="2"/>
      <c r="AH63" s="2"/>
      <c r="AJ63" s="1">
        <f>SUM(U66:U68)</f>
        <v>400000</v>
      </c>
    </row>
    <row r="64" spans="16:36" x14ac:dyDescent="0.25">
      <c r="P64" s="9" t="s">
        <v>23</v>
      </c>
      <c r="Q64" s="8" t="s">
        <v>24</v>
      </c>
      <c r="R64" s="7" t="s">
        <v>31</v>
      </c>
      <c r="S64" s="7" t="s">
        <v>5</v>
      </c>
      <c r="T64" s="9" t="s">
        <v>6</v>
      </c>
      <c r="U64" s="9" t="s">
        <v>7</v>
      </c>
      <c r="W64" s="9" t="s">
        <v>23</v>
      </c>
      <c r="X64" s="8" t="s">
        <v>24</v>
      </c>
      <c r="Y64" s="7" t="s">
        <v>31</v>
      </c>
      <c r="Z64" s="7" t="s">
        <v>5</v>
      </c>
      <c r="AA64" s="9" t="s">
        <v>6</v>
      </c>
      <c r="AB64" s="9" t="s">
        <v>7</v>
      </c>
      <c r="AE64" s="39" t="s">
        <v>44</v>
      </c>
      <c r="AF64" s="1" t="s">
        <v>46</v>
      </c>
      <c r="AG64" s="2"/>
      <c r="AH64" s="2"/>
      <c r="AJ64" s="38">
        <f>SUM(U70:U76)</f>
        <v>3240000</v>
      </c>
    </row>
    <row r="65" spans="16:36" x14ac:dyDescent="0.25">
      <c r="P65" s="25">
        <v>1</v>
      </c>
      <c r="Q65" s="21" t="s">
        <v>4</v>
      </c>
      <c r="R65" s="22"/>
      <c r="S65" s="22"/>
      <c r="T65" s="23"/>
      <c r="U65" s="24"/>
      <c r="W65" s="25">
        <v>1</v>
      </c>
      <c r="X65" s="21" t="s">
        <v>4</v>
      </c>
      <c r="Y65" s="22"/>
      <c r="Z65" s="22"/>
      <c r="AA65" s="23"/>
      <c r="AB65" s="24"/>
      <c r="AE65" s="39" t="s">
        <v>44</v>
      </c>
      <c r="AF65" s="1" t="s">
        <v>47</v>
      </c>
      <c r="AG65" s="2"/>
      <c r="AH65" s="2"/>
      <c r="AJ65" s="38">
        <f>SUM(U78:U79)</f>
        <v>350000</v>
      </c>
    </row>
    <row r="66" spans="16:36" x14ac:dyDescent="0.25">
      <c r="P66" s="18"/>
      <c r="Q66" s="20" t="s">
        <v>25</v>
      </c>
      <c r="R66" s="13">
        <v>1</v>
      </c>
      <c r="S66" s="13">
        <v>2</v>
      </c>
      <c r="T66" s="12">
        <v>200000</v>
      </c>
      <c r="U66" s="14">
        <f t="shared" ref="U66:U68" si="26">R66*S66*T66</f>
        <v>400000</v>
      </c>
      <c r="W66" s="18"/>
      <c r="X66" s="20" t="s">
        <v>25</v>
      </c>
      <c r="Y66" s="13">
        <v>0</v>
      </c>
      <c r="Z66" s="13">
        <v>0</v>
      </c>
      <c r="AA66" s="12">
        <v>200000</v>
      </c>
      <c r="AB66" s="14">
        <f t="shared" ref="AB66:AB68" si="27">Y66*Z66*AA66</f>
        <v>0</v>
      </c>
      <c r="AG66" s="2"/>
      <c r="AH66" s="2"/>
      <c r="AJ66" s="3">
        <f>SUM(AJ63:AJ65)</f>
        <v>3990000</v>
      </c>
    </row>
    <row r="67" spans="16:36" x14ac:dyDescent="0.25">
      <c r="P67" s="18"/>
      <c r="Q67" s="20" t="s">
        <v>26</v>
      </c>
      <c r="R67" s="13">
        <v>0</v>
      </c>
      <c r="S67" s="13">
        <v>0</v>
      </c>
      <c r="T67" s="12">
        <v>150000</v>
      </c>
      <c r="U67" s="14">
        <f t="shared" si="26"/>
        <v>0</v>
      </c>
      <c r="W67" s="18"/>
      <c r="X67" s="20" t="s">
        <v>26</v>
      </c>
      <c r="Y67" s="13">
        <v>1</v>
      </c>
      <c r="Z67" s="13">
        <v>2</v>
      </c>
      <c r="AA67" s="12">
        <v>150000</v>
      </c>
      <c r="AB67" s="14">
        <f t="shared" si="27"/>
        <v>300000</v>
      </c>
      <c r="AG67" s="2"/>
      <c r="AH67" s="2"/>
      <c r="AJ67" s="3">
        <f>U81</f>
        <v>3990000</v>
      </c>
    </row>
    <row r="68" spans="16:36" x14ac:dyDescent="0.25">
      <c r="P68" s="18"/>
      <c r="Q68" s="20" t="s">
        <v>27</v>
      </c>
      <c r="R68" s="13">
        <v>0</v>
      </c>
      <c r="S68" s="13">
        <v>0</v>
      </c>
      <c r="T68" s="12">
        <v>50000</v>
      </c>
      <c r="U68" s="14">
        <f t="shared" si="26"/>
        <v>0</v>
      </c>
      <c r="W68" s="18"/>
      <c r="X68" s="20" t="s">
        <v>27</v>
      </c>
      <c r="Y68" s="13">
        <v>0</v>
      </c>
      <c r="Z68" s="13">
        <v>0</v>
      </c>
      <c r="AA68" s="12">
        <v>50000</v>
      </c>
      <c r="AB68" s="14">
        <f t="shared" si="27"/>
        <v>0</v>
      </c>
      <c r="AG68" s="2"/>
      <c r="AH68" s="2"/>
      <c r="AJ68" s="1">
        <f>AJ66-AJ67</f>
        <v>0</v>
      </c>
    </row>
    <row r="69" spans="16:36" x14ac:dyDescent="0.25">
      <c r="P69" s="25">
        <f>P65+1</f>
        <v>2</v>
      </c>
      <c r="Q69" s="21" t="s">
        <v>28</v>
      </c>
      <c r="R69" s="13"/>
      <c r="S69" s="13"/>
      <c r="T69" s="12"/>
      <c r="U69" s="14"/>
      <c r="W69" s="25">
        <f>W65+1</f>
        <v>2</v>
      </c>
      <c r="X69" s="21" t="s">
        <v>28</v>
      </c>
      <c r="Y69" s="13"/>
      <c r="Z69" s="13"/>
      <c r="AA69" s="12"/>
      <c r="AB69" s="14"/>
      <c r="AE69" s="39" t="s">
        <v>44</v>
      </c>
      <c r="AF69" s="1" t="s">
        <v>45</v>
      </c>
      <c r="AG69" s="2"/>
      <c r="AH69" s="2"/>
      <c r="AJ69" s="1">
        <f>SUM(AB66:AB68)</f>
        <v>300000</v>
      </c>
    </row>
    <row r="70" spans="16:36" x14ac:dyDescent="0.25">
      <c r="P70" s="25"/>
      <c r="Q70" s="20" t="s">
        <v>35</v>
      </c>
      <c r="R70" s="13">
        <v>1</v>
      </c>
      <c r="S70" s="13">
        <v>1</v>
      </c>
      <c r="T70" s="12">
        <v>400000</v>
      </c>
      <c r="U70" s="14">
        <f t="shared" ref="U70:U76" si="28">R70*S70*T70</f>
        <v>400000</v>
      </c>
      <c r="W70" s="25"/>
      <c r="X70" s="20" t="s">
        <v>35</v>
      </c>
      <c r="Y70" s="13">
        <v>0</v>
      </c>
      <c r="Z70" s="13">
        <v>1</v>
      </c>
      <c r="AA70" s="12">
        <v>400000</v>
      </c>
      <c r="AB70" s="14">
        <f t="shared" ref="AB70:AB76" si="29">Y70*Z70*AA70</f>
        <v>0</v>
      </c>
      <c r="AE70" s="39" t="s">
        <v>44</v>
      </c>
      <c r="AF70" s="1" t="s">
        <v>46</v>
      </c>
      <c r="AG70" s="2"/>
      <c r="AH70" s="2"/>
      <c r="AJ70" s="38">
        <f>SUM(AB70:AB76)</f>
        <v>1100000</v>
      </c>
    </row>
    <row r="71" spans="16:36" x14ac:dyDescent="0.25">
      <c r="P71" s="25"/>
      <c r="Q71" s="20" t="s">
        <v>39</v>
      </c>
      <c r="R71" s="13">
        <v>1</v>
      </c>
      <c r="S71" s="13">
        <v>2</v>
      </c>
      <c r="T71" s="36">
        <v>800000</v>
      </c>
      <c r="U71" s="14">
        <f t="shared" si="28"/>
        <v>1600000</v>
      </c>
      <c r="W71" s="25"/>
      <c r="X71" s="20" t="s">
        <v>39</v>
      </c>
      <c r="Y71" s="13">
        <v>0</v>
      </c>
      <c r="Z71" s="13">
        <v>0</v>
      </c>
      <c r="AA71" s="36">
        <v>1000000</v>
      </c>
      <c r="AB71" s="14">
        <f t="shared" si="29"/>
        <v>0</v>
      </c>
      <c r="AE71" s="39" t="s">
        <v>44</v>
      </c>
      <c r="AF71" s="1" t="s">
        <v>47</v>
      </c>
      <c r="AG71" s="2"/>
      <c r="AH71" s="2"/>
      <c r="AJ71" s="38">
        <f>SUM(AB78:AB79)</f>
        <v>50000</v>
      </c>
    </row>
    <row r="72" spans="16:36" x14ac:dyDescent="0.25">
      <c r="P72" s="25"/>
      <c r="Q72" s="20" t="s">
        <v>40</v>
      </c>
      <c r="R72" s="13">
        <v>1</v>
      </c>
      <c r="S72" s="13">
        <v>1</v>
      </c>
      <c r="T72" s="12">
        <v>500000</v>
      </c>
      <c r="U72" s="14">
        <f t="shared" si="28"/>
        <v>500000</v>
      </c>
      <c r="W72" s="25"/>
      <c r="X72" s="20" t="s">
        <v>40</v>
      </c>
      <c r="Y72" s="13">
        <v>1</v>
      </c>
      <c r="Z72" s="13">
        <v>1</v>
      </c>
      <c r="AA72" s="12">
        <v>500000</v>
      </c>
      <c r="AB72" s="14">
        <f t="shared" si="29"/>
        <v>500000</v>
      </c>
      <c r="AG72" s="2"/>
      <c r="AH72" s="2"/>
      <c r="AJ72" s="3">
        <f>SUM(AJ69:AJ71)</f>
        <v>1450000</v>
      </c>
    </row>
    <row r="73" spans="16:36" x14ac:dyDescent="0.25">
      <c r="P73" s="25"/>
      <c r="Q73" s="20" t="s">
        <v>36</v>
      </c>
      <c r="R73" s="13">
        <v>1</v>
      </c>
      <c r="S73" s="13">
        <v>1</v>
      </c>
      <c r="T73" s="12">
        <v>500000</v>
      </c>
      <c r="U73" s="14">
        <f t="shared" si="28"/>
        <v>500000</v>
      </c>
      <c r="W73" s="25"/>
      <c r="X73" s="20" t="s">
        <v>36</v>
      </c>
      <c r="Y73" s="13">
        <v>0</v>
      </c>
      <c r="Z73" s="13">
        <v>0</v>
      </c>
      <c r="AA73" s="12">
        <v>500000</v>
      </c>
      <c r="AB73" s="14">
        <f t="shared" si="29"/>
        <v>0</v>
      </c>
      <c r="AG73" s="2"/>
      <c r="AH73" s="2"/>
      <c r="AJ73" s="3">
        <f>AB81</f>
        <v>1450000</v>
      </c>
    </row>
    <row r="74" spans="16:36" x14ac:dyDescent="0.25">
      <c r="P74" s="18"/>
      <c r="Q74" s="20" t="s">
        <v>29</v>
      </c>
      <c r="R74" s="13">
        <v>1</v>
      </c>
      <c r="S74" s="13">
        <v>1</v>
      </c>
      <c r="T74" s="12">
        <f>150000</f>
        <v>150000</v>
      </c>
      <c r="U74" s="14">
        <f t="shared" si="28"/>
        <v>150000</v>
      </c>
      <c r="W74" s="18"/>
      <c r="X74" s="20" t="s">
        <v>29</v>
      </c>
      <c r="Y74" s="13">
        <v>1</v>
      </c>
      <c r="Z74" s="13">
        <v>2</v>
      </c>
      <c r="AA74" s="12">
        <f>150000</f>
        <v>150000</v>
      </c>
      <c r="AB74" s="14">
        <f t="shared" si="29"/>
        <v>300000</v>
      </c>
      <c r="AG74" s="2"/>
      <c r="AH74" s="2"/>
      <c r="AJ74" s="1">
        <f>AJ72-AJ73</f>
        <v>0</v>
      </c>
    </row>
    <row r="75" spans="16:36" x14ac:dyDescent="0.25">
      <c r="P75" s="18"/>
      <c r="Q75" s="20" t="s">
        <v>30</v>
      </c>
      <c r="R75" s="13">
        <v>1</v>
      </c>
      <c r="S75" s="13">
        <v>1</v>
      </c>
      <c r="T75" s="12">
        <v>15000</v>
      </c>
      <c r="U75" s="14">
        <f t="shared" si="28"/>
        <v>15000</v>
      </c>
      <c r="W75" s="18"/>
      <c r="X75" s="20" t="s">
        <v>30</v>
      </c>
      <c r="Y75" s="13">
        <v>1</v>
      </c>
      <c r="Z75" s="13">
        <v>2</v>
      </c>
      <c r="AA75" s="12">
        <v>150000</v>
      </c>
      <c r="AB75" s="14">
        <f t="shared" si="29"/>
        <v>300000</v>
      </c>
      <c r="AJ75" s="3">
        <f>AJ67+AJ73</f>
        <v>5440000</v>
      </c>
    </row>
    <row r="76" spans="16:36" x14ac:dyDescent="0.25">
      <c r="P76" s="35"/>
      <c r="Q76" s="20" t="s">
        <v>41</v>
      </c>
      <c r="R76" s="13">
        <v>1</v>
      </c>
      <c r="S76" s="13">
        <v>1</v>
      </c>
      <c r="T76" s="12">
        <v>75000</v>
      </c>
      <c r="U76" s="14">
        <f t="shared" si="28"/>
        <v>75000</v>
      </c>
      <c r="W76" s="35"/>
      <c r="X76" s="20" t="s">
        <v>41</v>
      </c>
      <c r="Y76" s="13">
        <v>0</v>
      </c>
      <c r="Z76" s="13">
        <v>1</v>
      </c>
      <c r="AA76" s="12">
        <v>75000</v>
      </c>
      <c r="AB76" s="14">
        <f t="shared" si="29"/>
        <v>0</v>
      </c>
    </row>
    <row r="77" spans="16:36" x14ac:dyDescent="0.25">
      <c r="P77" s="25">
        <v>3</v>
      </c>
      <c r="Q77" s="21" t="s">
        <v>33</v>
      </c>
      <c r="R77" s="32"/>
      <c r="S77" s="32"/>
      <c r="T77" s="33"/>
      <c r="U77" s="34"/>
      <c r="W77" s="25">
        <v>3</v>
      </c>
      <c r="X77" s="21" t="s">
        <v>33</v>
      </c>
      <c r="Y77" s="32"/>
      <c r="Z77" s="32"/>
      <c r="AA77" s="33"/>
      <c r="AB77" s="34"/>
    </row>
    <row r="78" spans="16:36" x14ac:dyDescent="0.25">
      <c r="P78" s="31"/>
      <c r="Q78" s="20" t="s">
        <v>34</v>
      </c>
      <c r="R78" s="13">
        <v>1</v>
      </c>
      <c r="S78" s="13">
        <v>1</v>
      </c>
      <c r="T78" s="12">
        <v>50000</v>
      </c>
      <c r="U78" s="14">
        <f t="shared" ref="U78:U79" si="30">R78*S78*T78</f>
        <v>50000</v>
      </c>
      <c r="W78" s="31"/>
      <c r="X78" s="20" t="s">
        <v>34</v>
      </c>
      <c r="Y78" s="13">
        <v>1</v>
      </c>
      <c r="Z78" s="13">
        <v>1</v>
      </c>
      <c r="AA78" s="12">
        <v>50000</v>
      </c>
      <c r="AB78" s="14">
        <f t="shared" ref="AB78:AB79" si="31">Y78*Z78*AA78</f>
        <v>50000</v>
      </c>
    </row>
    <row r="79" spans="16:36" x14ac:dyDescent="0.25">
      <c r="P79" s="31"/>
      <c r="Q79" s="20" t="s">
        <v>38</v>
      </c>
      <c r="R79" s="13">
        <v>2</v>
      </c>
      <c r="S79" s="13">
        <v>1</v>
      </c>
      <c r="T79" s="12">
        <v>150000</v>
      </c>
      <c r="U79" s="14">
        <f t="shared" si="30"/>
        <v>300000</v>
      </c>
      <c r="W79" s="31"/>
      <c r="X79" s="20" t="s">
        <v>38</v>
      </c>
      <c r="Y79" s="13">
        <v>0</v>
      </c>
      <c r="Z79" s="13">
        <v>0</v>
      </c>
      <c r="AA79" s="12">
        <v>150000</v>
      </c>
      <c r="AB79" s="14">
        <f t="shared" si="31"/>
        <v>0</v>
      </c>
    </row>
    <row r="80" spans="16:36" x14ac:dyDescent="0.25">
      <c r="P80" s="19"/>
      <c r="Q80" s="26"/>
      <c r="R80" s="16"/>
      <c r="S80" s="16"/>
      <c r="T80" s="15"/>
      <c r="U80" s="17"/>
      <c r="W80" s="19"/>
      <c r="X80" s="26"/>
      <c r="Y80" s="16"/>
      <c r="Z80" s="16"/>
      <c r="AA80" s="15"/>
      <c r="AB80" s="17"/>
    </row>
    <row r="81" spans="16:36" x14ac:dyDescent="0.25">
      <c r="P81" s="27"/>
      <c r="Q81" s="30" t="s">
        <v>32</v>
      </c>
      <c r="R81" s="29"/>
      <c r="S81" s="29"/>
      <c r="T81" s="28"/>
      <c r="U81" s="10">
        <f>SUM(U66:U79)</f>
        <v>3990000</v>
      </c>
      <c r="W81" s="27"/>
      <c r="X81" s="30" t="s">
        <v>32</v>
      </c>
      <c r="Y81" s="29"/>
      <c r="Z81" s="29"/>
      <c r="AA81" s="28"/>
      <c r="AB81" s="10">
        <f>SUM(AB66:AB79)</f>
        <v>1450000</v>
      </c>
    </row>
    <row r="83" spans="16:36" x14ac:dyDescent="0.25">
      <c r="P83" s="42" t="s">
        <v>62</v>
      </c>
      <c r="Q83" s="43"/>
      <c r="R83" s="43"/>
      <c r="S83" s="43"/>
      <c r="T83" s="43"/>
      <c r="U83" s="44"/>
      <c r="W83" s="42" t="s">
        <v>63</v>
      </c>
      <c r="X83" s="43"/>
      <c r="Y83" s="43"/>
      <c r="Z83" s="43"/>
      <c r="AA83" s="43"/>
      <c r="AB83" s="44"/>
      <c r="AE83" s="39" t="s">
        <v>44</v>
      </c>
      <c r="AF83" s="1" t="s">
        <v>45</v>
      </c>
      <c r="AG83" s="2"/>
      <c r="AH83" s="2"/>
      <c r="AJ83" s="1">
        <f>SUM(U86:U88)</f>
        <v>1400000</v>
      </c>
    </row>
    <row r="84" spans="16:36" x14ac:dyDescent="0.25">
      <c r="P84" s="9" t="s">
        <v>23</v>
      </c>
      <c r="Q84" s="8" t="s">
        <v>24</v>
      </c>
      <c r="R84" s="7" t="s">
        <v>31</v>
      </c>
      <c r="S84" s="7" t="s">
        <v>5</v>
      </c>
      <c r="T84" s="9" t="s">
        <v>6</v>
      </c>
      <c r="U84" s="9" t="s">
        <v>7</v>
      </c>
      <c r="W84" s="9" t="s">
        <v>23</v>
      </c>
      <c r="X84" s="8" t="s">
        <v>24</v>
      </c>
      <c r="Y84" s="7" t="s">
        <v>31</v>
      </c>
      <c r="Z84" s="7" t="s">
        <v>5</v>
      </c>
      <c r="AA84" s="9" t="s">
        <v>6</v>
      </c>
      <c r="AB84" s="9" t="s">
        <v>7</v>
      </c>
      <c r="AE84" s="39" t="s">
        <v>44</v>
      </c>
      <c r="AF84" s="1" t="s">
        <v>46</v>
      </c>
      <c r="AG84" s="2"/>
      <c r="AH84" s="2"/>
      <c r="AJ84" s="38">
        <f>SUM(U90:U97)</f>
        <v>7775000</v>
      </c>
    </row>
    <row r="85" spans="16:36" x14ac:dyDescent="0.25">
      <c r="P85" s="25">
        <v>1</v>
      </c>
      <c r="Q85" s="21" t="s">
        <v>4</v>
      </c>
      <c r="R85" s="22"/>
      <c r="S85" s="22"/>
      <c r="T85" s="23"/>
      <c r="U85" s="24"/>
      <c r="W85" s="25">
        <v>1</v>
      </c>
      <c r="X85" s="21" t="s">
        <v>4</v>
      </c>
      <c r="Y85" s="22"/>
      <c r="Z85" s="22"/>
      <c r="AA85" s="23"/>
      <c r="AB85" s="24"/>
      <c r="AE85" s="39" t="s">
        <v>44</v>
      </c>
      <c r="AF85" s="1" t="s">
        <v>47</v>
      </c>
      <c r="AG85" s="2"/>
      <c r="AH85" s="2"/>
      <c r="AJ85" s="38">
        <f>SUM(U99:U100)</f>
        <v>600000</v>
      </c>
    </row>
    <row r="86" spans="16:36" x14ac:dyDescent="0.25">
      <c r="P86" s="18"/>
      <c r="Q86" s="20" t="s">
        <v>25</v>
      </c>
      <c r="R86" s="13">
        <v>1</v>
      </c>
      <c r="S86" s="13">
        <v>7</v>
      </c>
      <c r="T86" s="12">
        <v>200000</v>
      </c>
      <c r="U86" s="14">
        <f t="shared" ref="U86:U88" si="32">R86*S86*T86</f>
        <v>1400000</v>
      </c>
      <c r="W86" s="18"/>
      <c r="X86" s="20" t="s">
        <v>25</v>
      </c>
      <c r="Y86" s="13">
        <v>1</v>
      </c>
      <c r="Z86" s="13">
        <v>2</v>
      </c>
      <c r="AA86" s="12">
        <v>150000</v>
      </c>
      <c r="AB86" s="14">
        <f t="shared" ref="AB86:AB88" si="33">Y86*Z86*AA86</f>
        <v>300000</v>
      </c>
      <c r="AG86" s="2"/>
      <c r="AH86" s="2"/>
      <c r="AJ86" s="3">
        <f>SUM(AJ83:AJ85)</f>
        <v>9775000</v>
      </c>
    </row>
    <row r="87" spans="16:36" x14ac:dyDescent="0.25">
      <c r="P87" s="18"/>
      <c r="Q87" s="20" t="s">
        <v>26</v>
      </c>
      <c r="R87" s="13">
        <v>0</v>
      </c>
      <c r="S87" s="13">
        <v>0</v>
      </c>
      <c r="T87" s="12">
        <v>150000</v>
      </c>
      <c r="U87" s="14">
        <f t="shared" si="32"/>
        <v>0</v>
      </c>
      <c r="W87" s="18"/>
      <c r="X87" s="20" t="s">
        <v>26</v>
      </c>
      <c r="Y87" s="13">
        <v>0</v>
      </c>
      <c r="Z87" s="13">
        <v>0</v>
      </c>
      <c r="AA87" s="12">
        <v>150000</v>
      </c>
      <c r="AB87" s="14">
        <f t="shared" si="33"/>
        <v>0</v>
      </c>
      <c r="AG87" s="2"/>
      <c r="AH87" s="2"/>
      <c r="AJ87" s="3">
        <f>U102</f>
        <v>9775000</v>
      </c>
    </row>
    <row r="88" spans="16:36" x14ac:dyDescent="0.25">
      <c r="P88" s="18"/>
      <c r="Q88" s="20" t="s">
        <v>27</v>
      </c>
      <c r="R88" s="13">
        <v>0</v>
      </c>
      <c r="S88" s="13">
        <v>0</v>
      </c>
      <c r="T88" s="12">
        <v>50000</v>
      </c>
      <c r="U88" s="14">
        <f t="shared" si="32"/>
        <v>0</v>
      </c>
      <c r="W88" s="18"/>
      <c r="X88" s="20" t="s">
        <v>27</v>
      </c>
      <c r="Y88" s="13">
        <v>0</v>
      </c>
      <c r="Z88" s="13">
        <v>0</v>
      </c>
      <c r="AA88" s="12">
        <v>50000</v>
      </c>
      <c r="AB88" s="14">
        <f t="shared" si="33"/>
        <v>0</v>
      </c>
      <c r="AG88" s="2"/>
      <c r="AH88" s="2"/>
      <c r="AJ88" s="1">
        <f>AJ86-AJ87</f>
        <v>0</v>
      </c>
    </row>
    <row r="89" spans="16:36" x14ac:dyDescent="0.25">
      <c r="P89" s="25">
        <f>P85+1</f>
        <v>2</v>
      </c>
      <c r="Q89" s="21" t="s">
        <v>28</v>
      </c>
      <c r="R89" s="13"/>
      <c r="S89" s="13"/>
      <c r="T89" s="12"/>
      <c r="U89" s="14"/>
      <c r="W89" s="25">
        <f>W85+1</f>
        <v>2</v>
      </c>
      <c r="X89" s="21" t="s">
        <v>28</v>
      </c>
      <c r="Y89" s="13"/>
      <c r="Z89" s="13"/>
      <c r="AA89" s="12"/>
      <c r="AB89" s="14"/>
      <c r="AE89" s="39" t="s">
        <v>44</v>
      </c>
      <c r="AF89" s="1" t="s">
        <v>45</v>
      </c>
      <c r="AG89" s="2"/>
      <c r="AH89" s="2"/>
      <c r="AJ89" s="1">
        <f>SUM(AB86:AB88)</f>
        <v>300000</v>
      </c>
    </row>
    <row r="90" spans="16:36" x14ac:dyDescent="0.25">
      <c r="P90" s="25"/>
      <c r="Q90" s="20" t="s">
        <v>35</v>
      </c>
      <c r="R90" s="13">
        <v>1</v>
      </c>
      <c r="S90" s="13">
        <v>1</v>
      </c>
      <c r="T90" s="12">
        <v>400000</v>
      </c>
      <c r="U90" s="14">
        <f t="shared" ref="U90:U97" si="34">R90*S90*T90</f>
        <v>400000</v>
      </c>
      <c r="W90" s="25"/>
      <c r="X90" s="20" t="s">
        <v>35</v>
      </c>
      <c r="Y90" s="13">
        <v>1</v>
      </c>
      <c r="Z90" s="13">
        <v>1</v>
      </c>
      <c r="AA90" s="12">
        <v>400000</v>
      </c>
      <c r="AB90" s="14">
        <f t="shared" ref="AB90:AB97" si="35">Y90*Z90*AA90</f>
        <v>400000</v>
      </c>
      <c r="AE90" s="39" t="s">
        <v>44</v>
      </c>
      <c r="AF90" s="1" t="s">
        <v>46</v>
      </c>
      <c r="AG90" s="2"/>
      <c r="AH90" s="2"/>
      <c r="AJ90" s="38">
        <f>SUM(AB90:AB96)</f>
        <v>3350000</v>
      </c>
    </row>
    <row r="91" spans="16:36" x14ac:dyDescent="0.25">
      <c r="P91" s="25"/>
      <c r="Q91" s="20" t="s">
        <v>39</v>
      </c>
      <c r="R91" s="13">
        <v>1</v>
      </c>
      <c r="S91" s="13">
        <v>2</v>
      </c>
      <c r="T91" s="36">
        <v>1500000</v>
      </c>
      <c r="U91" s="14">
        <f t="shared" si="34"/>
        <v>3000000</v>
      </c>
      <c r="W91" s="25"/>
      <c r="X91" s="20" t="s">
        <v>39</v>
      </c>
      <c r="Y91" s="13">
        <v>1</v>
      </c>
      <c r="Z91" s="13">
        <v>2</v>
      </c>
      <c r="AA91" s="36">
        <v>900000</v>
      </c>
      <c r="AB91" s="14">
        <f t="shared" si="35"/>
        <v>1800000</v>
      </c>
      <c r="AE91" s="39" t="s">
        <v>44</v>
      </c>
      <c r="AF91" s="1" t="s">
        <v>47</v>
      </c>
      <c r="AG91" s="2"/>
      <c r="AH91" s="2"/>
      <c r="AJ91" s="38">
        <f>SUM(AB99:AB100)</f>
        <v>250000</v>
      </c>
    </row>
    <row r="92" spans="16:36" x14ac:dyDescent="0.25">
      <c r="P92" s="25"/>
      <c r="Q92" s="20" t="s">
        <v>40</v>
      </c>
      <c r="R92" s="13">
        <v>1</v>
      </c>
      <c r="S92" s="13">
        <v>6</v>
      </c>
      <c r="T92" s="12">
        <v>500000</v>
      </c>
      <c r="U92" s="14">
        <f t="shared" si="34"/>
        <v>3000000</v>
      </c>
      <c r="W92" s="25"/>
      <c r="X92" s="20" t="s">
        <v>40</v>
      </c>
      <c r="Y92" s="13">
        <v>1</v>
      </c>
      <c r="Z92" s="13">
        <v>1</v>
      </c>
      <c r="AA92" s="12">
        <v>450000</v>
      </c>
      <c r="AB92" s="14">
        <f t="shared" si="35"/>
        <v>450000</v>
      </c>
      <c r="AG92" s="2"/>
      <c r="AH92" s="2"/>
      <c r="AJ92" s="3">
        <f>SUM(AJ89:AJ91)</f>
        <v>3900000</v>
      </c>
    </row>
    <row r="93" spans="16:36" x14ac:dyDescent="0.25">
      <c r="P93" s="25"/>
      <c r="Q93" s="20" t="s">
        <v>36</v>
      </c>
      <c r="R93" s="13">
        <v>1</v>
      </c>
      <c r="S93" s="13">
        <v>2</v>
      </c>
      <c r="T93" s="12">
        <v>500000</v>
      </c>
      <c r="U93" s="14">
        <f t="shared" si="34"/>
        <v>1000000</v>
      </c>
      <c r="W93" s="25"/>
      <c r="X93" s="20" t="s">
        <v>36</v>
      </c>
      <c r="Y93" s="13">
        <v>1</v>
      </c>
      <c r="Z93" s="13">
        <v>1</v>
      </c>
      <c r="AA93" s="12">
        <v>700000</v>
      </c>
      <c r="AB93" s="14">
        <f t="shared" si="35"/>
        <v>700000</v>
      </c>
      <c r="AG93" s="2"/>
      <c r="AH93" s="2"/>
      <c r="AJ93" s="3">
        <f>AB102</f>
        <v>3900000</v>
      </c>
    </row>
    <row r="94" spans="16:36" x14ac:dyDescent="0.25">
      <c r="P94" s="18"/>
      <c r="Q94" s="20" t="s">
        <v>29</v>
      </c>
      <c r="R94" s="13">
        <v>1</v>
      </c>
      <c r="S94" s="13">
        <v>2</v>
      </c>
      <c r="T94" s="12">
        <f>150000</f>
        <v>150000</v>
      </c>
      <c r="U94" s="14">
        <f t="shared" si="34"/>
        <v>300000</v>
      </c>
      <c r="W94" s="18"/>
      <c r="X94" s="20" t="s">
        <v>29</v>
      </c>
      <c r="Y94" s="13">
        <v>0</v>
      </c>
      <c r="Z94" s="13">
        <v>2</v>
      </c>
      <c r="AA94" s="12">
        <f>150000</f>
        <v>150000</v>
      </c>
      <c r="AB94" s="14">
        <f t="shared" si="35"/>
        <v>0</v>
      </c>
      <c r="AG94" s="2"/>
      <c r="AH94" s="2"/>
      <c r="AJ94" s="1">
        <f>AJ92-AJ93</f>
        <v>0</v>
      </c>
    </row>
    <row r="95" spans="16:36" x14ac:dyDescent="0.25">
      <c r="P95" s="18"/>
      <c r="Q95" s="20" t="s">
        <v>43</v>
      </c>
      <c r="R95" s="13">
        <v>0</v>
      </c>
      <c r="S95" s="13">
        <v>1</v>
      </c>
      <c r="T95" s="12">
        <v>450000</v>
      </c>
      <c r="U95" s="14">
        <f t="shared" ref="U95" si="36">R95*S95*T95</f>
        <v>0</v>
      </c>
      <c r="W95" s="18"/>
      <c r="X95" s="20" t="s">
        <v>43</v>
      </c>
      <c r="Y95" s="13">
        <v>0</v>
      </c>
      <c r="Z95" s="13">
        <v>1</v>
      </c>
      <c r="AA95" s="12">
        <v>450000</v>
      </c>
      <c r="AB95" s="14">
        <f t="shared" si="35"/>
        <v>0</v>
      </c>
      <c r="AJ95" s="3">
        <f>AJ87+AJ93</f>
        <v>13675000</v>
      </c>
    </row>
    <row r="96" spans="16:36" x14ac:dyDescent="0.25">
      <c r="P96" s="18"/>
      <c r="Q96" s="20" t="s">
        <v>30</v>
      </c>
      <c r="R96" s="13">
        <v>0</v>
      </c>
      <c r="S96" s="13">
        <v>2</v>
      </c>
      <c r="T96" s="12">
        <v>15000</v>
      </c>
      <c r="U96" s="14">
        <f t="shared" si="34"/>
        <v>0</v>
      </c>
      <c r="W96" s="18"/>
      <c r="X96" s="20" t="s">
        <v>30</v>
      </c>
      <c r="Y96" s="13">
        <v>0</v>
      </c>
      <c r="Z96" s="13">
        <v>0</v>
      </c>
      <c r="AA96" s="12">
        <v>15000</v>
      </c>
      <c r="AB96" s="14">
        <f t="shared" si="35"/>
        <v>0</v>
      </c>
      <c r="AJ96" s="3">
        <f>AJ14+AJ34+AJ54+AJ75+AJ95</f>
        <v>37095000</v>
      </c>
    </row>
    <row r="97" spans="16:36" x14ac:dyDescent="0.25">
      <c r="P97" s="35"/>
      <c r="Q97" s="20" t="s">
        <v>41</v>
      </c>
      <c r="R97" s="13">
        <v>1</v>
      </c>
      <c r="S97" s="13">
        <v>1</v>
      </c>
      <c r="T97" s="12">
        <v>75000</v>
      </c>
      <c r="U97" s="14">
        <f t="shared" si="34"/>
        <v>75000</v>
      </c>
      <c r="W97" s="35"/>
      <c r="X97" s="20" t="s">
        <v>41</v>
      </c>
      <c r="Y97" s="13">
        <v>0</v>
      </c>
      <c r="Z97" s="13">
        <v>1</v>
      </c>
      <c r="AA97" s="12">
        <v>75000</v>
      </c>
      <c r="AB97" s="14">
        <f t="shared" si="35"/>
        <v>0</v>
      </c>
    </row>
    <row r="98" spans="16:36" x14ac:dyDescent="0.25">
      <c r="P98" s="25">
        <v>3</v>
      </c>
      <c r="Q98" s="21" t="s">
        <v>33</v>
      </c>
      <c r="R98" s="32"/>
      <c r="S98" s="32"/>
      <c r="T98" s="33"/>
      <c r="U98" s="34"/>
      <c r="W98" s="25">
        <v>3</v>
      </c>
      <c r="X98" s="21" t="s">
        <v>33</v>
      </c>
      <c r="Y98" s="32"/>
      <c r="Z98" s="32"/>
      <c r="AA98" s="33"/>
      <c r="AB98" s="34"/>
      <c r="AE98" s="39" t="s">
        <v>44</v>
      </c>
      <c r="AF98" s="1" t="s">
        <v>48</v>
      </c>
      <c r="AJ98" s="1">
        <f>U91+U71+U50+AB50+U30</f>
        <v>9000000</v>
      </c>
    </row>
    <row r="99" spans="16:36" x14ac:dyDescent="0.25">
      <c r="P99" s="31"/>
      <c r="Q99" s="20" t="s">
        <v>34</v>
      </c>
      <c r="R99" s="13">
        <v>0</v>
      </c>
      <c r="S99" s="13">
        <v>0</v>
      </c>
      <c r="T99" s="12">
        <v>50000</v>
      </c>
      <c r="U99" s="14">
        <f t="shared" ref="U99:U100" si="37">R99*S99*T99</f>
        <v>0</v>
      </c>
      <c r="W99" s="31"/>
      <c r="X99" s="20" t="s">
        <v>70</v>
      </c>
      <c r="Y99" s="13">
        <v>1</v>
      </c>
      <c r="Z99" s="13">
        <v>1</v>
      </c>
      <c r="AA99" s="12">
        <v>50000</v>
      </c>
      <c r="AB99" s="14">
        <f t="shared" ref="AB99:AB100" si="38">Y99*Z99*AA99</f>
        <v>50000</v>
      </c>
      <c r="AE99" s="39" t="s">
        <v>44</v>
      </c>
      <c r="AF99" s="1" t="s">
        <v>52</v>
      </c>
      <c r="AJ99" s="1">
        <f>U51</f>
        <v>600000</v>
      </c>
    </row>
    <row r="100" spans="16:36" x14ac:dyDescent="0.25">
      <c r="P100" s="31"/>
      <c r="Q100" s="20" t="s">
        <v>68</v>
      </c>
      <c r="R100" s="13">
        <v>1</v>
      </c>
      <c r="S100" s="13">
        <v>2</v>
      </c>
      <c r="T100" s="12">
        <v>300000</v>
      </c>
      <c r="U100" s="14">
        <f t="shared" si="37"/>
        <v>600000</v>
      </c>
      <c r="W100" s="31"/>
      <c r="X100" s="20" t="s">
        <v>38</v>
      </c>
      <c r="Y100" s="13">
        <v>1</v>
      </c>
      <c r="Z100" s="13">
        <v>2</v>
      </c>
      <c r="AA100" s="12">
        <v>100000</v>
      </c>
      <c r="AB100" s="14">
        <f t="shared" si="38"/>
        <v>200000</v>
      </c>
      <c r="AE100" s="39" t="s">
        <v>44</v>
      </c>
      <c r="AF100" s="1" t="s">
        <v>49</v>
      </c>
      <c r="AJ100" s="1">
        <f>U92+U72+AB72+U52+AB51+U31+AB31+AB11</f>
        <v>7500000</v>
      </c>
    </row>
    <row r="101" spans="16:36" x14ac:dyDescent="0.25">
      <c r="P101" s="19"/>
      <c r="Q101" s="26"/>
      <c r="R101" s="16"/>
      <c r="S101" s="16"/>
      <c r="T101" s="15"/>
      <c r="U101" s="17"/>
      <c r="W101" s="19"/>
      <c r="X101" s="26"/>
      <c r="Y101" s="16"/>
      <c r="Z101" s="16"/>
      <c r="AA101" s="15"/>
      <c r="AB101" s="17"/>
      <c r="AE101" s="39" t="s">
        <v>44</v>
      </c>
      <c r="AF101" s="1" t="s">
        <v>50</v>
      </c>
      <c r="AJ101" s="1">
        <f>U93+U73+U53+AB52+U32</f>
        <v>3500000</v>
      </c>
    </row>
    <row r="102" spans="16:36" x14ac:dyDescent="0.25">
      <c r="P102" s="27"/>
      <c r="Q102" s="30" t="s">
        <v>32</v>
      </c>
      <c r="R102" s="29"/>
      <c r="S102" s="29"/>
      <c r="T102" s="28"/>
      <c r="U102" s="10">
        <f>SUM(U86:U100)</f>
        <v>9775000</v>
      </c>
      <c r="W102" s="27"/>
      <c r="X102" s="30" t="s">
        <v>32</v>
      </c>
      <c r="Y102" s="29"/>
      <c r="Z102" s="29"/>
      <c r="AA102" s="28"/>
      <c r="AB102" s="10">
        <f>SUM(AB86:AB100)</f>
        <v>3900000</v>
      </c>
      <c r="AE102" s="39" t="s">
        <v>44</v>
      </c>
      <c r="AF102" s="1" t="s">
        <v>51</v>
      </c>
      <c r="AJ102" s="1">
        <f>U94+AB74+U74+U54+AB53+AB33+U33+U13+AB13</f>
        <v>2350000</v>
      </c>
    </row>
    <row r="103" spans="16:36" x14ac:dyDescent="0.25">
      <c r="AE103" s="39" t="s">
        <v>44</v>
      </c>
      <c r="AF103" s="1" t="s">
        <v>53</v>
      </c>
      <c r="AJ103" s="1">
        <f>AB95+U95</f>
        <v>0</v>
      </c>
    </row>
    <row r="104" spans="16:36" x14ac:dyDescent="0.25">
      <c r="AF104" s="1" t="s">
        <v>7</v>
      </c>
      <c r="AJ104" s="3">
        <f>AJ98+AJ99+AJ100+AJ101+AJ102+AJ103</f>
        <v>22950000</v>
      </c>
    </row>
    <row r="105" spans="16:36" x14ac:dyDescent="0.25">
      <c r="AE105" s="39"/>
    </row>
    <row r="107" spans="16:36" x14ac:dyDescent="0.25">
      <c r="R107" s="2" t="s">
        <v>67</v>
      </c>
      <c r="S107" s="40">
        <f>U102+U81+AB81+U61+AB60+U40+AB40+AB20+U20+AB102</f>
        <v>37095000</v>
      </c>
      <c r="AF107" s="1" t="s">
        <v>4</v>
      </c>
      <c r="AJ107" s="3">
        <f>AJ89+AJ83+AJ69+AJ63+AJ48+AJ42+AJ28+AJ22+AJ8+AJ2</f>
        <v>5200000</v>
      </c>
    </row>
    <row r="108" spans="16:36" x14ac:dyDescent="0.25">
      <c r="S108" s="41"/>
    </row>
    <row r="109" spans="16:36" x14ac:dyDescent="0.25">
      <c r="S109" s="40"/>
    </row>
    <row r="113" spans="29:29" x14ac:dyDescent="0.25">
      <c r="AC113" s="37"/>
    </row>
    <row r="114" spans="29:29" x14ac:dyDescent="0.25">
      <c r="AC114" s="37"/>
    </row>
    <row r="115" spans="29:29" x14ac:dyDescent="0.25">
      <c r="AC115" s="5"/>
    </row>
    <row r="116" spans="29:29" x14ac:dyDescent="0.25">
      <c r="AC116" s="5"/>
    </row>
    <row r="117" spans="29:29" x14ac:dyDescent="0.25">
      <c r="AC117" s="5"/>
    </row>
    <row r="118" spans="29:29" x14ac:dyDescent="0.25">
      <c r="AC118" s="5"/>
    </row>
    <row r="119" spans="29:29" x14ac:dyDescent="0.25">
      <c r="AC119" s="5"/>
    </row>
    <row r="120" spans="29:29" x14ac:dyDescent="0.25">
      <c r="AC120" s="5"/>
    </row>
  </sheetData>
  <mergeCells count="10">
    <mergeCell ref="P83:U83"/>
    <mergeCell ref="W83:AB83"/>
    <mergeCell ref="P2:U2"/>
    <mergeCell ref="P22:U22"/>
    <mergeCell ref="P42:U42"/>
    <mergeCell ref="P63:U63"/>
    <mergeCell ref="W2:AB2"/>
    <mergeCell ref="W22:AB22"/>
    <mergeCell ref="W42:AB42"/>
    <mergeCell ref="W63:AB63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USER</cp:lastModifiedBy>
  <cp:lastPrinted>2021-03-25T06:16:26Z</cp:lastPrinted>
  <dcterms:created xsi:type="dcterms:W3CDTF">2021-02-01T08:26:21Z</dcterms:created>
  <dcterms:modified xsi:type="dcterms:W3CDTF">2022-01-17T06:35:06Z</dcterms:modified>
</cp:coreProperties>
</file>