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1\152. PT Kimia Farma Diagnostika\1. Admin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76" i="1" l="1"/>
  <c r="AB20" i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<sst xmlns="http://schemas.openxmlformats.org/spreadsheetml/2006/main" count="242" uniqueCount="53">
  <si>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</si>
  <si>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</si>
  <si>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</si>
  <si>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</si>
  <si>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</si>
  <si>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</si>
  <si>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</si>
  <si>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</si>
  <si>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</si>
  <si>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</si>
  <si>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</si>
  <si>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</si>
  <si>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</si>
  <si>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</si>
  <si>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</si>
  <si>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</si>
  <si>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</si>
  <si>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</si>
  <si>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</si>
  <si>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</si>
  <si>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</si>
  <si>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</si>
  <si>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</si>
  <si>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</si>
  <si>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</si>
  <si>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</si>
  <si>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</si>
  <si>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</si>
  <si>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</si>
  <si>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</si>
  <si>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</si>
  <si>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</si>
  <si>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</si>
  <si>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</si>
  <si>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</si>
  <si>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</si>
  <si>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</si>
  <si>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</si>
  <si>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</si>
  <si>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</si>
  <si>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</si>
  <si>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</si>
  <si>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</si>
  <si>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</si>
  <si>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</si>
  <si>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</si>
  <si>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</si>
  <si>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</si>
  <si>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</si>
  <si>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</si>
  <si>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- Transport Motor</t>
  </si>
  <si>
    <t xml:space="preserve">- Tenaga / orang </t>
  </si>
  <si>
    <t>PT. KIMIA FARMA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</si>
</sst>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3" borderId="1" xfId="1" applyFont="1" applyFill="1" applyBorder="1" applyAlignment="1">
      <alignment horizontal="center"/>
    </xf>
    <xf numFmtId="41" fontId="2" fillId="3" borderId="1" xfId="1" applyFont="1" applyFill="1" applyBorder="1" applyAlignment="1">
      <alignment horizontal="left"/>
    </xf>
    <xf numFmtId="0" fontId="2" fillId="3" borderId="1" xfId="1" applyNumberFormat="1" applyFont="1" applyFill="1" applyBorder="1" applyAlignment="1">
      <alignment horizontal="center"/>
    </xf>
    <xf numFmtId="0" fontId="2" fillId="3" borderId="8" xfId="1" applyNumberFormat="1" applyFont="1" applyFill="1" applyBorder="1" applyAlignment="1">
      <alignment horizontal="center"/>
    </xf>
    <xf numFmtId="41" fontId="2" fillId="3" borderId="9" xfId="1" applyFont="1" applyFill="1" applyBorder="1"/>
    <xf numFmtId="0" fontId="0" fillId="3" borderId="9" xfId="1" applyNumberFormat="1" applyFont="1" applyFill="1" applyBorder="1" applyAlignment="1">
      <alignment horizontal="center"/>
    </xf>
    <xf numFmtId="41" fontId="0" fillId="3" borderId="9" xfId="1" applyFont="1" applyFill="1" applyBorder="1"/>
    <xf numFmtId="41" fontId="0" fillId="3" borderId="10" xfId="1" applyFont="1" applyFill="1" applyBorder="1"/>
    <xf numFmtId="41" fontId="0" fillId="3" borderId="2" xfId="1" applyFont="1" applyFill="1" applyBorder="1" applyAlignment="1">
      <alignment horizontal="center"/>
    </xf>
    <xf numFmtId="41" fontId="0" fillId="3" borderId="3" xfId="1" quotePrefix="1" applyFont="1" applyFill="1" applyBorder="1"/>
    <xf numFmtId="0" fontId="0" fillId="3" borderId="3" xfId="1" applyNumberFormat="1" applyFont="1" applyFill="1" applyBorder="1" applyAlignment="1">
      <alignment horizontal="center"/>
    </xf>
    <xf numFmtId="41" fontId="0" fillId="3" borderId="3" xfId="1" applyFont="1" applyFill="1" applyBorder="1"/>
    <xf numFmtId="41" fontId="0" fillId="3" borderId="4" xfId="1" applyFont="1" applyFill="1" applyBorder="1"/>
    <xf numFmtId="41" fontId="3" fillId="3" borderId="3" xfId="1" applyFont="1" applyFill="1" applyBorder="1"/>
    <xf numFmtId="41" fontId="0" fillId="3" borderId="8" xfId="1" applyFont="1" applyFill="1" applyBorder="1" applyAlignment="1">
      <alignment horizontal="center"/>
    </xf>
    <xf numFmtId="0" fontId="0" fillId="3" borderId="15" xfId="1" applyNumberFormat="1" applyFont="1" applyFill="1" applyBorder="1" applyAlignment="1">
      <alignment horizontal="center"/>
    </xf>
    <xf numFmtId="41" fontId="0" fillId="3" borderId="15" xfId="1" applyFont="1" applyFill="1" applyBorder="1"/>
    <xf numFmtId="41" fontId="0" fillId="3" borderId="16" xfId="1" applyFont="1" applyFill="1" applyBorder="1"/>
    <xf numFmtId="41" fontId="0" fillId="3" borderId="14" xfId="1" applyFont="1" applyFill="1" applyBorder="1" applyAlignment="1">
      <alignment horizontal="center"/>
    </xf>
    <xf numFmtId="41" fontId="0" fillId="3" borderId="5" xfId="1" applyFont="1" applyFill="1" applyBorder="1" applyAlignment="1">
      <alignment horizontal="center"/>
    </xf>
    <xf numFmtId="41" fontId="0" fillId="3" borderId="6" xfId="1" quotePrefix="1" applyFont="1" applyFill="1" applyBorder="1"/>
    <xf numFmtId="0" fontId="0" fillId="3" borderId="6" xfId="1" applyNumberFormat="1" applyFont="1" applyFill="1" applyBorder="1" applyAlignment="1">
      <alignment horizontal="center"/>
    </xf>
    <xf numFmtId="41" fontId="0" fillId="3" borderId="6" xfId="1" applyFont="1" applyFill="1" applyBorder="1"/>
    <xf numFmtId="41" fontId="0" fillId="3" borderId="7" xfId="1" applyFont="1" applyFill="1" applyBorder="1"/>
    <xf numFmtId="41" fontId="0" fillId="3" borderId="11" xfId="1" applyFont="1" applyFill="1" applyBorder="1"/>
    <xf numFmtId="41" fontId="2" fillId="3" borderId="12" xfId="1" applyFont="1" applyFill="1" applyBorder="1"/>
    <xf numFmtId="0" fontId="0" fillId="3" borderId="12" xfId="1" applyNumberFormat="1" applyFont="1" applyFill="1" applyBorder="1" applyAlignment="1">
      <alignment horizontal="center"/>
    </xf>
    <xf numFmtId="41" fontId="0" fillId="3" borderId="12" xfId="1" applyFont="1" applyFill="1" applyBorder="1"/>
    <xf numFmtId="41" fontId="2" fillId="3" borderId="1" xfId="1" applyFont="1" applyFill="1" applyBorder="1"/>
    <xf numFmtId="41" fontId="0" fillId="3" borderId="0" xfId="1" applyFont="1" applyFill="1"/>
    <xf numFmtId="0" fontId="0" fillId="3" borderId="0" xfId="1" applyNumberFormat="1" applyFont="1" applyFill="1" applyAlignment="1">
      <alignment horizontal="center"/>
    </xf>
    <xf numFmtId="41" fontId="2" fillId="3" borderId="0" xfId="1" applyFont="1" applyFill="1"/>
    <xf numFmtId="41" fontId="2" fillId="3" borderId="11" xfId="1" applyFont="1" applyFill="1" applyBorder="1" applyAlignment="1">
      <alignment horizontal="left"/>
    </xf>
    <xf numFmtId="41" fontId="2" fillId="3" borderId="12" xfId="1" applyFont="1" applyFill="1" applyBorder="1" applyAlignment="1">
      <alignment horizontal="left"/>
    </xf>
    <xf numFmtId="41" fontId="2" fillId="3" borderId="13" xfId="1" applyFont="1" applyFill="1" applyBorder="1" applyAlignment="1">
      <alignment horizontal="left"/>
    </xf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topLeftCell="A7" zoomScale="85" zoomScaleNormal="80" zoomScaleSheetLayoutView="85" workbookViewId="0">
      <selection activeCell="V14" sqref="V14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66" customWidth="1"/>
    <col min="24" max="24" width="31.85546875" style="66" bestFit="1" customWidth="1"/>
    <col min="25" max="26" width="14.42578125" style="67" customWidth="1"/>
    <col min="27" max="28" width="14.42578125" style="66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72" t="s">
        <v>52</v>
      </c>
      <c r="Q2" s="73"/>
      <c r="R2" s="73"/>
      <c r="S2" s="73"/>
      <c r="T2" s="73"/>
      <c r="U2" s="74"/>
      <c r="W2" s="69" t="s">
        <v>46</v>
      </c>
      <c r="X2" s="70"/>
      <c r="Y2" s="70"/>
      <c r="Z2" s="70"/>
      <c r="AA2" s="70"/>
      <c r="AB2" s="71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37" t="s">
        <v>23</v>
      </c>
      <c r="X3" s="38" t="s">
        <v>24</v>
      </c>
      <c r="Y3" s="39" t="s">
        <v>32</v>
      </c>
      <c r="Z3" s="39" t="s">
        <v>5</v>
      </c>
      <c r="AA3" s="37" t="s">
        <v>6</v>
      </c>
      <c r="AB3" s="37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40">
        <v>1</v>
      </c>
      <c r="X4" s="41" t="s">
        <v>4</v>
      </c>
      <c r="Y4" s="42"/>
      <c r="Z4" s="42"/>
      <c r="AA4" s="43"/>
      <c r="AB4" s="4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1</v>
      </c>
      <c r="T5" s="12">
        <v>130000</v>
      </c>
      <c r="U5" s="14">
        <f t="shared" ref="U5:U7" si="3">R5*S5*T5</f>
        <v>130000</v>
      </c>
      <c r="W5" s="45"/>
      <c r="X5" s="46" t="s">
        <v>25</v>
      </c>
      <c r="Y5" s="47">
        <v>1</v>
      </c>
      <c r="Z5" s="47">
        <v>3</v>
      </c>
      <c r="AA5" s="48">
        <v>200000</v>
      </c>
      <c r="AB5" s="49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150000</v>
      </c>
      <c r="U6" s="14">
        <f t="shared" si="3"/>
        <v>0</v>
      </c>
      <c r="W6" s="45"/>
      <c r="X6" s="46" t="s">
        <v>26</v>
      </c>
      <c r="Y6" s="47">
        <v>0</v>
      </c>
      <c r="Z6" s="47">
        <v>3</v>
      </c>
      <c r="AA6" s="48">
        <v>150000</v>
      </c>
      <c r="AB6" s="49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0</v>
      </c>
      <c r="S7" s="13">
        <v>0</v>
      </c>
      <c r="T7" s="12">
        <v>50000</v>
      </c>
      <c r="U7" s="14">
        <f t="shared" si="3"/>
        <v>0</v>
      </c>
      <c r="W7" s="45"/>
      <c r="X7" s="46" t="s">
        <v>27</v>
      </c>
      <c r="Y7" s="47">
        <v>0</v>
      </c>
      <c r="Z7" s="47">
        <v>1</v>
      </c>
      <c r="AA7" s="48">
        <v>50000</v>
      </c>
      <c r="AB7" s="49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40">
        <f>W4+1</f>
        <v>2</v>
      </c>
      <c r="X8" s="41" t="s">
        <v>28</v>
      </c>
      <c r="Y8" s="47"/>
      <c r="Z8" s="47"/>
      <c r="AA8" s="48"/>
      <c r="AB8" s="49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50</v>
      </c>
      <c r="R9" s="13">
        <v>1</v>
      </c>
      <c r="S9" s="13">
        <v>1</v>
      </c>
      <c r="T9" s="12">
        <v>150000</v>
      </c>
      <c r="U9" s="14">
        <f t="shared" ref="U9:U14" si="6">R9*S9*T9</f>
        <v>150000</v>
      </c>
      <c r="W9" s="40"/>
      <c r="X9" s="46" t="s">
        <v>39</v>
      </c>
      <c r="Y9" s="47">
        <v>1</v>
      </c>
      <c r="Z9" s="47">
        <v>1</v>
      </c>
      <c r="AA9" s="48">
        <v>400000</v>
      </c>
      <c r="AB9" s="49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51</v>
      </c>
      <c r="R10" s="13">
        <v>1</v>
      </c>
      <c r="S10" s="13">
        <v>1</v>
      </c>
      <c r="T10" s="36">
        <v>50000</v>
      </c>
      <c r="U10" s="14">
        <f t="shared" ref="U10:U11" si="8">R10*S10*T10</f>
        <v>50000</v>
      </c>
      <c r="W10" s="40"/>
      <c r="X10" s="46" t="s">
        <v>43</v>
      </c>
      <c r="Y10" s="47">
        <v>1</v>
      </c>
      <c r="Z10" s="47">
        <v>2</v>
      </c>
      <c r="AA10" s="50">
        <v>539900</v>
      </c>
      <c r="AB10" s="49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1</v>
      </c>
      <c r="S11" s="13">
        <v>0</v>
      </c>
      <c r="T11" s="12">
        <v>500000</v>
      </c>
      <c r="U11" s="14">
        <f t="shared" si="8"/>
        <v>0</v>
      </c>
      <c r="W11" s="40"/>
      <c r="X11" s="46" t="s">
        <v>44</v>
      </c>
      <c r="Y11" s="47">
        <v>1</v>
      </c>
      <c r="Z11" s="47">
        <v>3</v>
      </c>
      <c r="AA11" s="48">
        <v>500000</v>
      </c>
      <c r="AB11" s="49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40</v>
      </c>
      <c r="R12" s="13">
        <v>1</v>
      </c>
      <c r="S12" s="13">
        <v>0</v>
      </c>
      <c r="T12" s="12">
        <v>500000</v>
      </c>
      <c r="U12" s="14">
        <f t="shared" si="6"/>
        <v>0</v>
      </c>
      <c r="W12" s="40"/>
      <c r="X12" s="46" t="s">
        <v>40</v>
      </c>
      <c r="Y12" s="47">
        <v>1</v>
      </c>
      <c r="Z12" s="47">
        <v>3</v>
      </c>
      <c r="AA12" s="48">
        <v>500000</v>
      </c>
      <c r="AB12" s="49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0</v>
      </c>
      <c r="T13" s="12">
        <v>200000</v>
      </c>
      <c r="U13" s="14">
        <f t="shared" si="6"/>
        <v>0</v>
      </c>
      <c r="W13" s="45"/>
      <c r="X13" s="46" t="s">
        <v>29</v>
      </c>
      <c r="Y13" s="47">
        <v>1</v>
      </c>
      <c r="Z13" s="47">
        <v>3</v>
      </c>
      <c r="AA13" s="48">
        <f>200000</f>
        <v>200000</v>
      </c>
      <c r="AB13" s="49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0</v>
      </c>
      <c r="T14" s="12">
        <v>15000</v>
      </c>
      <c r="U14" s="14">
        <f t="shared" si="6"/>
        <v>0</v>
      </c>
      <c r="W14" s="45"/>
      <c r="X14" s="46" t="s">
        <v>31</v>
      </c>
      <c r="Y14" s="47">
        <v>1</v>
      </c>
      <c r="Z14" s="47">
        <v>3</v>
      </c>
      <c r="AA14" s="48">
        <v>20000</v>
      </c>
      <c r="AB14" s="49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1</v>
      </c>
      <c r="S15" s="13">
        <v>0</v>
      </c>
      <c r="T15" s="12">
        <v>75000</v>
      </c>
      <c r="U15" s="14">
        <f t="shared" ref="U15" si="9">R15*S15*T15</f>
        <v>0</v>
      </c>
      <c r="W15" s="51"/>
      <c r="X15" s="46" t="s">
        <v>41</v>
      </c>
      <c r="Y15" s="47">
        <v>1</v>
      </c>
      <c r="Z15" s="47">
        <v>1</v>
      </c>
      <c r="AA15" s="48">
        <v>75000</v>
      </c>
      <c r="AB15" s="49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40">
        <v>3</v>
      </c>
      <c r="X16" s="41" t="s">
        <v>35</v>
      </c>
      <c r="Y16" s="52"/>
      <c r="Z16" s="52"/>
      <c r="AA16" s="53"/>
      <c r="AB16" s="5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36</v>
      </c>
      <c r="R17" s="13">
        <v>1</v>
      </c>
      <c r="S17" s="13">
        <v>0</v>
      </c>
      <c r="T17" s="12">
        <v>50000</v>
      </c>
      <c r="U17" s="14">
        <f t="shared" ref="U17" si="10">R17*S17*T17</f>
        <v>0</v>
      </c>
      <c r="W17" s="55"/>
      <c r="X17" s="46" t="s">
        <v>36</v>
      </c>
      <c r="Y17" s="47">
        <v>2</v>
      </c>
      <c r="Z17" s="47">
        <v>1</v>
      </c>
      <c r="AA17" s="48">
        <v>50000</v>
      </c>
      <c r="AB17" s="49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42</v>
      </c>
      <c r="R18" s="13">
        <v>1</v>
      </c>
      <c r="S18" s="13">
        <v>0</v>
      </c>
      <c r="T18" s="12">
        <f>300000</f>
        <v>300000</v>
      </c>
      <c r="U18" s="14">
        <f t="shared" ref="U18" si="12">R18*S18*T18</f>
        <v>0</v>
      </c>
      <c r="W18" s="55"/>
      <c r="X18" s="46" t="s">
        <v>42</v>
      </c>
      <c r="Y18" s="47">
        <v>1</v>
      </c>
      <c r="Z18" s="47">
        <v>1</v>
      </c>
      <c r="AA18" s="48">
        <v>250000</v>
      </c>
      <c r="AB18" s="49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56"/>
      <c r="X19" s="57"/>
      <c r="Y19" s="58"/>
      <c r="Z19" s="58"/>
      <c r="AA19" s="59"/>
      <c r="AB19" s="60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330000</v>
      </c>
      <c r="W20" s="61"/>
      <c r="X20" s="62" t="s">
        <v>33</v>
      </c>
      <c r="Y20" s="63"/>
      <c r="Z20" s="63"/>
      <c r="AA20" s="64"/>
      <c r="AB20" s="65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s="66" customFormat="1" x14ac:dyDescent="0.25">
      <c r="C22" s="67">
        <f t="shared" si="5"/>
        <v>19</v>
      </c>
      <c r="P22" s="69" t="s">
        <v>47</v>
      </c>
      <c r="Q22" s="70"/>
      <c r="R22" s="70"/>
      <c r="S22" s="70"/>
      <c r="T22" s="70"/>
      <c r="U22" s="71"/>
      <c r="W22" s="69" t="s">
        <v>48</v>
      </c>
      <c r="X22" s="70"/>
      <c r="Y22" s="70"/>
      <c r="Z22" s="70"/>
      <c r="AA22" s="70"/>
      <c r="AB22" s="71"/>
    </row>
    <row r="23" spans="3:28" s="66" customFormat="1" x14ac:dyDescent="0.25">
      <c r="C23" s="67">
        <f t="shared" si="5"/>
        <v>20</v>
      </c>
      <c r="P23" s="37" t="s">
        <v>23</v>
      </c>
      <c r="Q23" s="38" t="s">
        <v>24</v>
      </c>
      <c r="R23" s="39" t="s">
        <v>32</v>
      </c>
      <c r="S23" s="39" t="s">
        <v>5</v>
      </c>
      <c r="T23" s="37" t="s">
        <v>6</v>
      </c>
      <c r="U23" s="37" t="s">
        <v>7</v>
      </c>
      <c r="W23" s="37" t="s">
        <v>23</v>
      </c>
      <c r="X23" s="38" t="s">
        <v>24</v>
      </c>
      <c r="Y23" s="39" t="s">
        <v>32</v>
      </c>
      <c r="Z23" s="39" t="s">
        <v>5</v>
      </c>
      <c r="AA23" s="37" t="s">
        <v>6</v>
      </c>
      <c r="AB23" s="37" t="s">
        <v>7</v>
      </c>
    </row>
    <row r="24" spans="3:28" s="66" customFormat="1" x14ac:dyDescent="0.25">
      <c r="C24" s="67">
        <f t="shared" si="5"/>
        <v>21</v>
      </c>
      <c r="P24" s="40">
        <v>1</v>
      </c>
      <c r="Q24" s="41" t="s">
        <v>4</v>
      </c>
      <c r="R24" s="42"/>
      <c r="S24" s="42"/>
      <c r="T24" s="43"/>
      <c r="U24" s="44"/>
      <c r="W24" s="40">
        <v>1</v>
      </c>
      <c r="X24" s="41" t="s">
        <v>4</v>
      </c>
      <c r="Y24" s="42"/>
      <c r="Z24" s="42"/>
      <c r="AA24" s="43"/>
      <c r="AB24" s="44"/>
    </row>
    <row r="25" spans="3:28" s="66" customFormat="1" x14ac:dyDescent="0.25">
      <c r="C25" s="67">
        <f t="shared" si="5"/>
        <v>22</v>
      </c>
      <c r="P25" s="45"/>
      <c r="Q25" s="46" t="s">
        <v>25</v>
      </c>
      <c r="R25" s="47">
        <v>1</v>
      </c>
      <c r="S25" s="47">
        <v>3</v>
      </c>
      <c r="T25" s="48">
        <v>200000</v>
      </c>
      <c r="U25" s="49">
        <f t="shared" ref="U25:U27" si="13">R25*S25*T25</f>
        <v>600000</v>
      </c>
      <c r="W25" s="45"/>
      <c r="X25" s="46" t="s">
        <v>25</v>
      </c>
      <c r="Y25" s="47">
        <v>1</v>
      </c>
      <c r="Z25" s="47">
        <v>2</v>
      </c>
      <c r="AA25" s="48">
        <v>200000</v>
      </c>
      <c r="AB25" s="49">
        <f t="shared" ref="AB25:AB27" si="14">Y25*Z25*AA25</f>
        <v>400000</v>
      </c>
    </row>
    <row r="26" spans="3:28" s="66" customFormat="1" x14ac:dyDescent="0.25">
      <c r="C26" s="67">
        <f t="shared" si="5"/>
        <v>23</v>
      </c>
      <c r="H26" s="66">
        <v>7000000</v>
      </c>
      <c r="P26" s="45"/>
      <c r="Q26" s="46" t="s">
        <v>26</v>
      </c>
      <c r="R26" s="47">
        <v>1</v>
      </c>
      <c r="S26" s="47">
        <v>3</v>
      </c>
      <c r="T26" s="48">
        <v>150000</v>
      </c>
      <c r="U26" s="49">
        <f t="shared" si="13"/>
        <v>450000</v>
      </c>
      <c r="W26" s="45"/>
      <c r="X26" s="46" t="s">
        <v>26</v>
      </c>
      <c r="Y26" s="47">
        <v>0</v>
      </c>
      <c r="Z26" s="47">
        <v>2</v>
      </c>
      <c r="AA26" s="48">
        <v>150000</v>
      </c>
      <c r="AB26" s="49">
        <f t="shared" si="14"/>
        <v>0</v>
      </c>
    </row>
    <row r="27" spans="3:28" s="66" customFormat="1" x14ac:dyDescent="0.25">
      <c r="C27" s="67"/>
      <c r="H27" s="66">
        <v>5000000</v>
      </c>
      <c r="J27" s="68"/>
      <c r="K27" s="68"/>
      <c r="L27" s="68"/>
      <c r="M27" s="68">
        <f>SUM(M4:M26)</f>
        <v>78408000</v>
      </c>
      <c r="N27" s="68"/>
      <c r="P27" s="45"/>
      <c r="Q27" s="46" t="s">
        <v>27</v>
      </c>
      <c r="R27" s="47">
        <v>1</v>
      </c>
      <c r="S27" s="47">
        <v>3</v>
      </c>
      <c r="T27" s="48">
        <v>50000</v>
      </c>
      <c r="U27" s="49">
        <f t="shared" si="13"/>
        <v>150000</v>
      </c>
      <c r="W27" s="45"/>
      <c r="X27" s="46" t="s">
        <v>27</v>
      </c>
      <c r="Y27" s="47">
        <v>0</v>
      </c>
      <c r="Z27" s="47">
        <v>2</v>
      </c>
      <c r="AA27" s="48">
        <v>50000</v>
      </c>
      <c r="AB27" s="49">
        <f t="shared" si="14"/>
        <v>0</v>
      </c>
    </row>
    <row r="28" spans="3:28" s="66" customFormat="1" x14ac:dyDescent="0.25">
      <c r="C28" s="67"/>
      <c r="H28" s="66">
        <v>5000000</v>
      </c>
      <c r="M28" s="68">
        <v>75000000</v>
      </c>
      <c r="N28" s="68"/>
      <c r="P28" s="40">
        <f>P24+1</f>
        <v>2</v>
      </c>
      <c r="Q28" s="41" t="s">
        <v>28</v>
      </c>
      <c r="R28" s="47"/>
      <c r="S28" s="47"/>
      <c r="T28" s="48"/>
      <c r="U28" s="49"/>
      <c r="W28" s="40">
        <f>W24+1</f>
        <v>2</v>
      </c>
      <c r="X28" s="41" t="s">
        <v>28</v>
      </c>
      <c r="Y28" s="47"/>
      <c r="Z28" s="47"/>
      <c r="AA28" s="48"/>
      <c r="AB28" s="49"/>
    </row>
    <row r="29" spans="3:28" s="66" customFormat="1" x14ac:dyDescent="0.25">
      <c r="C29" s="67"/>
      <c r="H29" s="66">
        <f>SUM(H26:H28)</f>
        <v>17000000</v>
      </c>
      <c r="J29" s="68"/>
      <c r="K29" s="68"/>
      <c r="L29" s="68"/>
      <c r="M29" s="68">
        <f>M28/1.1</f>
        <v>68181818.181818172</v>
      </c>
      <c r="N29" s="68"/>
      <c r="P29" s="40"/>
      <c r="Q29" s="46" t="s">
        <v>39</v>
      </c>
      <c r="R29" s="47">
        <v>0</v>
      </c>
      <c r="S29" s="47">
        <v>1</v>
      </c>
      <c r="T29" s="48">
        <v>400000</v>
      </c>
      <c r="U29" s="49">
        <f t="shared" ref="U29:U35" si="15">R29*S29*T29</f>
        <v>0</v>
      </c>
      <c r="W29" s="40"/>
      <c r="X29" s="46" t="s">
        <v>39</v>
      </c>
      <c r="Y29" s="47">
        <v>1</v>
      </c>
      <c r="Z29" s="47">
        <v>1</v>
      </c>
      <c r="AA29" s="48">
        <v>400000</v>
      </c>
      <c r="AB29" s="49">
        <f t="shared" ref="AB29:AB35" si="16">Y29*Z29*AA29</f>
        <v>400000</v>
      </c>
    </row>
    <row r="30" spans="3:28" s="66" customFormat="1" x14ac:dyDescent="0.25">
      <c r="C30" s="67"/>
      <c r="H30" s="66">
        <f>H29*1.1</f>
        <v>18700000</v>
      </c>
      <c r="P30" s="40"/>
      <c r="Q30" s="46" t="s">
        <v>43</v>
      </c>
      <c r="R30" s="47">
        <v>0</v>
      </c>
      <c r="S30" s="47">
        <v>2</v>
      </c>
      <c r="T30" s="50">
        <v>581700</v>
      </c>
      <c r="U30" s="49">
        <f t="shared" si="15"/>
        <v>0</v>
      </c>
      <c r="W30" s="40"/>
      <c r="X30" s="46" t="s">
        <v>43</v>
      </c>
      <c r="Y30" s="47">
        <v>1</v>
      </c>
      <c r="Z30" s="47">
        <v>2</v>
      </c>
      <c r="AA30" s="50">
        <v>715900</v>
      </c>
      <c r="AB30" s="49">
        <f t="shared" si="16"/>
        <v>1431800</v>
      </c>
    </row>
    <row r="31" spans="3:28" s="66" customFormat="1" x14ac:dyDescent="0.25">
      <c r="C31" s="67"/>
      <c r="P31" s="40"/>
      <c r="Q31" s="46" t="s">
        <v>44</v>
      </c>
      <c r="R31" s="47">
        <v>0</v>
      </c>
      <c r="S31" s="47">
        <v>2</v>
      </c>
      <c r="T31" s="48">
        <v>500000</v>
      </c>
      <c r="U31" s="49">
        <f t="shared" si="15"/>
        <v>0</v>
      </c>
      <c r="W31" s="40"/>
      <c r="X31" s="46" t="s">
        <v>44</v>
      </c>
      <c r="Y31" s="47">
        <v>1</v>
      </c>
      <c r="Z31" s="47">
        <v>1</v>
      </c>
      <c r="AA31" s="48">
        <v>500000</v>
      </c>
      <c r="AB31" s="49">
        <f t="shared" si="16"/>
        <v>500000</v>
      </c>
    </row>
    <row r="32" spans="3:28" s="66" customFormat="1" x14ac:dyDescent="0.25">
      <c r="C32" s="67"/>
      <c r="P32" s="40"/>
      <c r="Q32" s="46" t="s">
        <v>40</v>
      </c>
      <c r="R32" s="47">
        <v>0</v>
      </c>
      <c r="S32" s="47">
        <v>1</v>
      </c>
      <c r="T32" s="48">
        <v>500000</v>
      </c>
      <c r="U32" s="49">
        <f t="shared" si="15"/>
        <v>0</v>
      </c>
      <c r="W32" s="40"/>
      <c r="X32" s="46" t="s">
        <v>40</v>
      </c>
      <c r="Y32" s="47">
        <v>1</v>
      </c>
      <c r="Z32" s="47">
        <v>1</v>
      </c>
      <c r="AA32" s="48">
        <v>500000</v>
      </c>
      <c r="AB32" s="49">
        <f t="shared" si="16"/>
        <v>500000</v>
      </c>
    </row>
    <row r="33" spans="3:28" s="66" customFormat="1" x14ac:dyDescent="0.25">
      <c r="C33" s="67"/>
      <c r="P33" s="45"/>
      <c r="Q33" s="46" t="s">
        <v>29</v>
      </c>
      <c r="R33" s="47">
        <v>1</v>
      </c>
      <c r="S33" s="47">
        <v>3</v>
      </c>
      <c r="T33" s="48">
        <f>100000</f>
        <v>100000</v>
      </c>
      <c r="U33" s="49">
        <f t="shared" si="15"/>
        <v>300000</v>
      </c>
      <c r="W33" s="45"/>
      <c r="X33" s="46" t="s">
        <v>29</v>
      </c>
      <c r="Y33" s="47">
        <v>1</v>
      </c>
      <c r="Z33" s="47">
        <v>1</v>
      </c>
      <c r="AA33" s="48">
        <v>150000</v>
      </c>
      <c r="AB33" s="49">
        <f t="shared" si="16"/>
        <v>150000</v>
      </c>
    </row>
    <row r="34" spans="3:28" s="66" customFormat="1" x14ac:dyDescent="0.25">
      <c r="C34" s="67"/>
      <c r="P34" s="45"/>
      <c r="Q34" s="46" t="s">
        <v>31</v>
      </c>
      <c r="R34" s="47">
        <v>1</v>
      </c>
      <c r="S34" s="47">
        <v>3</v>
      </c>
      <c r="T34" s="48">
        <v>25000</v>
      </c>
      <c r="U34" s="49">
        <f t="shared" si="15"/>
        <v>75000</v>
      </c>
      <c r="W34" s="45"/>
      <c r="X34" s="46" t="s">
        <v>31</v>
      </c>
      <c r="Y34" s="47">
        <v>1</v>
      </c>
      <c r="Z34" s="47">
        <v>1</v>
      </c>
      <c r="AA34" s="48">
        <v>25000</v>
      </c>
      <c r="AB34" s="49">
        <f t="shared" si="16"/>
        <v>25000</v>
      </c>
    </row>
    <row r="35" spans="3:28" s="66" customFormat="1" x14ac:dyDescent="0.25">
      <c r="C35" s="67"/>
      <c r="P35" s="51"/>
      <c r="Q35" s="46" t="s">
        <v>41</v>
      </c>
      <c r="R35" s="47">
        <v>0</v>
      </c>
      <c r="S35" s="47">
        <v>1</v>
      </c>
      <c r="T35" s="48">
        <v>75000</v>
      </c>
      <c r="U35" s="49">
        <f t="shared" si="15"/>
        <v>0</v>
      </c>
      <c r="W35" s="51"/>
      <c r="X35" s="46" t="s">
        <v>41</v>
      </c>
      <c r="Y35" s="47">
        <v>0</v>
      </c>
      <c r="Z35" s="47">
        <v>1</v>
      </c>
      <c r="AA35" s="48">
        <v>75000</v>
      </c>
      <c r="AB35" s="49">
        <f t="shared" si="16"/>
        <v>0</v>
      </c>
    </row>
    <row r="36" spans="3:28" s="66" customFormat="1" x14ac:dyDescent="0.25">
      <c r="C36" s="67"/>
      <c r="P36" s="40">
        <v>3</v>
      </c>
      <c r="Q36" s="41" t="s">
        <v>35</v>
      </c>
      <c r="R36" s="52"/>
      <c r="S36" s="52"/>
      <c r="T36" s="53"/>
      <c r="U36" s="54"/>
      <c r="W36" s="40">
        <v>3</v>
      </c>
      <c r="X36" s="41" t="s">
        <v>35</v>
      </c>
      <c r="Y36" s="52"/>
      <c r="Z36" s="52"/>
      <c r="AA36" s="53"/>
      <c r="AB36" s="54"/>
    </row>
    <row r="37" spans="3:28" s="66" customFormat="1" x14ac:dyDescent="0.25">
      <c r="C37" s="67"/>
      <c r="P37" s="55"/>
      <c r="Q37" s="46" t="s">
        <v>36</v>
      </c>
      <c r="R37" s="47">
        <v>1</v>
      </c>
      <c r="S37" s="47">
        <v>1</v>
      </c>
      <c r="T37" s="48">
        <v>50000</v>
      </c>
      <c r="U37" s="49">
        <f t="shared" ref="U37:U38" si="17">R37*S37*T37</f>
        <v>50000</v>
      </c>
      <c r="W37" s="55"/>
      <c r="X37" s="46" t="s">
        <v>36</v>
      </c>
      <c r="Y37" s="47">
        <v>1</v>
      </c>
      <c r="Z37" s="47">
        <v>1</v>
      </c>
      <c r="AA37" s="48">
        <v>50000</v>
      </c>
      <c r="AB37" s="49">
        <f t="shared" ref="AB37:AB38" si="18">Y37*Z37*AA37</f>
        <v>50000</v>
      </c>
    </row>
    <row r="38" spans="3:28" s="66" customFormat="1" x14ac:dyDescent="0.25">
      <c r="C38" s="67"/>
      <c r="P38" s="55"/>
      <c r="Q38" s="46" t="s">
        <v>42</v>
      </c>
      <c r="R38" s="47">
        <v>2</v>
      </c>
      <c r="S38" s="47">
        <v>1</v>
      </c>
      <c r="T38" s="48">
        <v>250000</v>
      </c>
      <c r="U38" s="49">
        <f t="shared" si="17"/>
        <v>500000</v>
      </c>
      <c r="W38" s="55"/>
      <c r="X38" s="46" t="s">
        <v>42</v>
      </c>
      <c r="Y38" s="47">
        <v>1</v>
      </c>
      <c r="Z38" s="47">
        <v>1</v>
      </c>
      <c r="AA38" s="48">
        <v>250000</v>
      </c>
      <c r="AB38" s="49">
        <f t="shared" si="18"/>
        <v>250000</v>
      </c>
    </row>
    <row r="39" spans="3:28" s="66" customFormat="1" x14ac:dyDescent="0.25">
      <c r="C39" s="67"/>
      <c r="P39" s="56"/>
      <c r="Q39" s="57"/>
      <c r="R39" s="58"/>
      <c r="S39" s="58"/>
      <c r="T39" s="59"/>
      <c r="U39" s="60"/>
      <c r="W39" s="56"/>
      <c r="X39" s="57"/>
      <c r="Y39" s="58"/>
      <c r="Z39" s="58"/>
      <c r="AA39" s="59"/>
      <c r="AB39" s="60"/>
    </row>
    <row r="40" spans="3:28" s="66" customFormat="1" x14ac:dyDescent="0.25">
      <c r="C40" s="67"/>
      <c r="P40" s="61"/>
      <c r="Q40" s="62" t="s">
        <v>33</v>
      </c>
      <c r="R40" s="63"/>
      <c r="S40" s="63"/>
      <c r="T40" s="64"/>
      <c r="U40" s="65">
        <f>SUM(U25:U38)</f>
        <v>2125000</v>
      </c>
      <c r="W40" s="61"/>
      <c r="X40" s="62" t="s">
        <v>33</v>
      </c>
      <c r="Y40" s="63"/>
      <c r="Z40" s="63"/>
      <c r="AA40" s="64"/>
      <c r="AB40" s="65">
        <f>SUM(AB25:AB38)</f>
        <v>3706800</v>
      </c>
    </row>
    <row r="41" spans="3:28" s="66" customFormat="1" x14ac:dyDescent="0.25">
      <c r="C41" s="67"/>
      <c r="R41" s="67"/>
      <c r="S41" s="67"/>
      <c r="U41" s="68"/>
      <c r="Y41" s="67"/>
      <c r="Z41" s="67"/>
      <c r="AB41" s="68"/>
    </row>
    <row r="42" spans="3:28" s="66" customFormat="1" x14ac:dyDescent="0.25">
      <c r="C42" s="67"/>
      <c r="P42" s="69" t="s">
        <v>49</v>
      </c>
      <c r="Q42" s="70"/>
      <c r="R42" s="70"/>
      <c r="S42" s="70"/>
      <c r="T42" s="70"/>
      <c r="U42" s="71"/>
      <c r="W42" s="69" t="s">
        <v>45</v>
      </c>
      <c r="X42" s="70"/>
      <c r="Y42" s="70"/>
      <c r="Z42" s="70"/>
      <c r="AA42" s="70"/>
      <c r="AB42" s="71"/>
    </row>
    <row r="43" spans="3:28" s="66" customFormat="1" x14ac:dyDescent="0.25">
      <c r="C43" s="67"/>
      <c r="P43" s="37" t="s">
        <v>23</v>
      </c>
      <c r="Q43" s="38" t="s">
        <v>24</v>
      </c>
      <c r="R43" s="39" t="s">
        <v>32</v>
      </c>
      <c r="S43" s="39" t="s">
        <v>5</v>
      </c>
      <c r="T43" s="37" t="s">
        <v>6</v>
      </c>
      <c r="U43" s="37" t="s">
        <v>7</v>
      </c>
      <c r="W43" s="37" t="s">
        <v>23</v>
      </c>
      <c r="X43" s="38" t="s">
        <v>24</v>
      </c>
      <c r="Y43" s="39" t="s">
        <v>32</v>
      </c>
      <c r="Z43" s="39" t="s">
        <v>5</v>
      </c>
      <c r="AA43" s="37" t="s">
        <v>6</v>
      </c>
      <c r="AB43" s="37" t="s">
        <v>7</v>
      </c>
    </row>
    <row r="44" spans="3:28" s="66" customFormat="1" x14ac:dyDescent="0.25">
      <c r="C44" s="67"/>
      <c r="P44" s="40">
        <v>1</v>
      </c>
      <c r="Q44" s="41" t="s">
        <v>4</v>
      </c>
      <c r="R44" s="42"/>
      <c r="S44" s="42"/>
      <c r="T44" s="43"/>
      <c r="U44" s="44"/>
      <c r="W44" s="40">
        <v>1</v>
      </c>
      <c r="X44" s="41" t="s">
        <v>4</v>
      </c>
      <c r="Y44" s="42"/>
      <c r="Z44" s="42"/>
      <c r="AA44" s="43"/>
      <c r="AB44" s="44"/>
    </row>
    <row r="45" spans="3:28" s="66" customFormat="1" x14ac:dyDescent="0.25">
      <c r="C45" s="67"/>
      <c r="P45" s="45"/>
      <c r="Q45" s="46" t="s">
        <v>25</v>
      </c>
      <c r="R45" s="47">
        <v>1</v>
      </c>
      <c r="S45" s="47">
        <v>2</v>
      </c>
      <c r="T45" s="48">
        <v>200000</v>
      </c>
      <c r="U45" s="49">
        <f t="shared" ref="U45:U47" si="19">R45*S45*T45</f>
        <v>400000</v>
      </c>
      <c r="W45" s="45"/>
      <c r="X45" s="46" t="s">
        <v>25</v>
      </c>
      <c r="Y45" s="47">
        <v>1</v>
      </c>
      <c r="Z45" s="47">
        <v>1</v>
      </c>
      <c r="AA45" s="48">
        <v>200000</v>
      </c>
      <c r="AB45" s="49">
        <f t="shared" ref="AB45:AB47" si="20">Y45*Z45*AA45</f>
        <v>200000</v>
      </c>
    </row>
    <row r="46" spans="3:28" s="66" customFormat="1" x14ac:dyDescent="0.25">
      <c r="C46" s="67"/>
      <c r="P46" s="45"/>
      <c r="Q46" s="46" t="s">
        <v>26</v>
      </c>
      <c r="R46" s="47">
        <v>0</v>
      </c>
      <c r="S46" s="47">
        <v>3</v>
      </c>
      <c r="T46" s="48">
        <v>150000</v>
      </c>
      <c r="U46" s="49">
        <f t="shared" si="19"/>
        <v>0</v>
      </c>
      <c r="W46" s="45"/>
      <c r="X46" s="46" t="s">
        <v>26</v>
      </c>
      <c r="Y46" s="47">
        <v>0</v>
      </c>
      <c r="Z46" s="47">
        <v>3</v>
      </c>
      <c r="AA46" s="48">
        <v>150000</v>
      </c>
      <c r="AB46" s="49">
        <f t="shared" si="20"/>
        <v>0</v>
      </c>
    </row>
    <row r="47" spans="3:28" s="66" customFormat="1" x14ac:dyDescent="0.25">
      <c r="C47" s="67"/>
      <c r="P47" s="45"/>
      <c r="Q47" s="46" t="s">
        <v>27</v>
      </c>
      <c r="R47" s="47">
        <v>0</v>
      </c>
      <c r="S47" s="47">
        <v>2</v>
      </c>
      <c r="T47" s="48">
        <v>50000</v>
      </c>
      <c r="U47" s="49">
        <f t="shared" si="19"/>
        <v>0</v>
      </c>
      <c r="W47" s="45"/>
      <c r="X47" s="46" t="s">
        <v>27</v>
      </c>
      <c r="Y47" s="47">
        <v>0</v>
      </c>
      <c r="Z47" s="47">
        <v>2</v>
      </c>
      <c r="AA47" s="48">
        <v>50000</v>
      </c>
      <c r="AB47" s="49">
        <f t="shared" si="20"/>
        <v>0</v>
      </c>
    </row>
    <row r="48" spans="3:28" s="66" customFormat="1" x14ac:dyDescent="0.25">
      <c r="C48" s="67"/>
      <c r="P48" s="40">
        <f>P44+1</f>
        <v>2</v>
      </c>
      <c r="Q48" s="41" t="s">
        <v>28</v>
      </c>
      <c r="R48" s="47"/>
      <c r="S48" s="47"/>
      <c r="T48" s="48"/>
      <c r="U48" s="49"/>
      <c r="W48" s="40">
        <f>W44+1</f>
        <v>2</v>
      </c>
      <c r="X48" s="41" t="s">
        <v>28</v>
      </c>
      <c r="Y48" s="47"/>
      <c r="Z48" s="47"/>
      <c r="AA48" s="48"/>
      <c r="AB48" s="49"/>
    </row>
    <row r="49" spans="3:28" s="66" customFormat="1" x14ac:dyDescent="0.25">
      <c r="C49" s="67"/>
      <c r="P49" s="40"/>
      <c r="Q49" s="46" t="s">
        <v>39</v>
      </c>
      <c r="R49" s="47">
        <v>1</v>
      </c>
      <c r="S49" s="47">
        <v>1</v>
      </c>
      <c r="T49" s="48">
        <v>400000</v>
      </c>
      <c r="U49" s="49">
        <f t="shared" ref="U49:U55" si="21">R49*S49*T49</f>
        <v>400000</v>
      </c>
      <c r="W49" s="40"/>
      <c r="X49" s="46" t="s">
        <v>39</v>
      </c>
      <c r="Y49" s="47">
        <v>0</v>
      </c>
      <c r="Z49" s="47">
        <v>1</v>
      </c>
      <c r="AA49" s="48">
        <v>400000</v>
      </c>
      <c r="AB49" s="49">
        <f t="shared" ref="AB49:AB55" si="22">Y49*Z49*AA49</f>
        <v>0</v>
      </c>
    </row>
    <row r="50" spans="3:28" s="66" customFormat="1" x14ac:dyDescent="0.25">
      <c r="C50" s="67"/>
      <c r="P50" s="40"/>
      <c r="Q50" s="46" t="s">
        <v>43</v>
      </c>
      <c r="R50" s="47">
        <v>1</v>
      </c>
      <c r="S50" s="47">
        <v>2</v>
      </c>
      <c r="T50" s="48">
        <v>386100</v>
      </c>
      <c r="U50" s="49">
        <f t="shared" si="21"/>
        <v>772200</v>
      </c>
      <c r="W50" s="40"/>
      <c r="X50" s="46" t="s">
        <v>43</v>
      </c>
      <c r="Y50" s="47">
        <v>0</v>
      </c>
      <c r="Z50" s="47">
        <v>2</v>
      </c>
      <c r="AA50" s="48">
        <v>750000</v>
      </c>
      <c r="AB50" s="49">
        <f t="shared" si="22"/>
        <v>0</v>
      </c>
    </row>
    <row r="51" spans="3:28" s="66" customFormat="1" x14ac:dyDescent="0.25">
      <c r="C51" s="67"/>
      <c r="P51" s="40"/>
      <c r="Q51" s="46" t="s">
        <v>44</v>
      </c>
      <c r="R51" s="47">
        <v>1</v>
      </c>
      <c r="S51" s="47">
        <v>1</v>
      </c>
      <c r="T51" s="48">
        <v>500000</v>
      </c>
      <c r="U51" s="49">
        <f t="shared" si="21"/>
        <v>500000</v>
      </c>
      <c r="W51" s="40"/>
      <c r="X51" s="46" t="s">
        <v>44</v>
      </c>
      <c r="Y51" s="47">
        <v>0</v>
      </c>
      <c r="Z51" s="47">
        <v>1</v>
      </c>
      <c r="AA51" s="48">
        <v>500000</v>
      </c>
      <c r="AB51" s="49">
        <f t="shared" si="22"/>
        <v>0</v>
      </c>
    </row>
    <row r="52" spans="3:28" s="66" customFormat="1" x14ac:dyDescent="0.25">
      <c r="C52" s="67"/>
      <c r="P52" s="40"/>
      <c r="Q52" s="46" t="s">
        <v>40</v>
      </c>
      <c r="R52" s="47">
        <v>1</v>
      </c>
      <c r="S52" s="47">
        <v>1</v>
      </c>
      <c r="T52" s="48">
        <v>500000</v>
      </c>
      <c r="U52" s="49">
        <f t="shared" si="21"/>
        <v>500000</v>
      </c>
      <c r="W52" s="40"/>
      <c r="X52" s="46" t="s">
        <v>40</v>
      </c>
      <c r="Y52" s="47">
        <v>0</v>
      </c>
      <c r="Z52" s="47">
        <v>1</v>
      </c>
      <c r="AA52" s="48">
        <v>500000</v>
      </c>
      <c r="AB52" s="49">
        <f t="shared" si="22"/>
        <v>0</v>
      </c>
    </row>
    <row r="53" spans="3:28" s="66" customFormat="1" x14ac:dyDescent="0.25">
      <c r="C53" s="67"/>
      <c r="P53" s="45"/>
      <c r="Q53" s="46" t="s">
        <v>29</v>
      </c>
      <c r="R53" s="47">
        <v>1</v>
      </c>
      <c r="S53" s="47">
        <v>1</v>
      </c>
      <c r="T53" s="48">
        <v>150000</v>
      </c>
      <c r="U53" s="49">
        <f t="shared" si="21"/>
        <v>150000</v>
      </c>
      <c r="W53" s="45"/>
      <c r="X53" s="46" t="s">
        <v>29</v>
      </c>
      <c r="Y53" s="47">
        <v>1</v>
      </c>
      <c r="Z53" s="47">
        <v>1</v>
      </c>
      <c r="AA53" s="48">
        <v>150000</v>
      </c>
      <c r="AB53" s="49">
        <f t="shared" si="22"/>
        <v>150000</v>
      </c>
    </row>
    <row r="54" spans="3:28" s="66" customFormat="1" x14ac:dyDescent="0.25">
      <c r="C54" s="67"/>
      <c r="P54" s="45"/>
      <c r="Q54" s="46" t="s">
        <v>31</v>
      </c>
      <c r="R54" s="47">
        <v>1</v>
      </c>
      <c r="S54" s="47">
        <v>1</v>
      </c>
      <c r="T54" s="48">
        <v>150000</v>
      </c>
      <c r="U54" s="49">
        <f t="shared" si="21"/>
        <v>150000</v>
      </c>
      <c r="W54" s="45"/>
      <c r="X54" s="46" t="s">
        <v>31</v>
      </c>
      <c r="Y54" s="47">
        <v>1</v>
      </c>
      <c r="Z54" s="47">
        <v>1</v>
      </c>
      <c r="AA54" s="48">
        <v>150000</v>
      </c>
      <c r="AB54" s="49">
        <f t="shared" si="22"/>
        <v>150000</v>
      </c>
    </row>
    <row r="55" spans="3:28" s="66" customFormat="1" x14ac:dyDescent="0.25">
      <c r="C55" s="67"/>
      <c r="P55" s="51"/>
      <c r="Q55" s="46" t="s">
        <v>41</v>
      </c>
      <c r="R55" s="47">
        <v>1</v>
      </c>
      <c r="S55" s="47">
        <v>1</v>
      </c>
      <c r="T55" s="48">
        <v>75000</v>
      </c>
      <c r="U55" s="49">
        <f t="shared" si="21"/>
        <v>75000</v>
      </c>
      <c r="W55" s="51"/>
      <c r="X55" s="46" t="s">
        <v>41</v>
      </c>
      <c r="Y55" s="47">
        <v>0</v>
      </c>
      <c r="Z55" s="47">
        <v>1</v>
      </c>
      <c r="AA55" s="48">
        <v>75000</v>
      </c>
      <c r="AB55" s="49">
        <f t="shared" si="22"/>
        <v>0</v>
      </c>
    </row>
    <row r="56" spans="3:28" s="66" customFormat="1" x14ac:dyDescent="0.25">
      <c r="C56" s="67"/>
      <c r="P56" s="40">
        <v>3</v>
      </c>
      <c r="Q56" s="41" t="s">
        <v>35</v>
      </c>
      <c r="R56" s="52"/>
      <c r="S56" s="52"/>
      <c r="T56" s="53"/>
      <c r="U56" s="54"/>
      <c r="W56" s="40">
        <v>3</v>
      </c>
      <c r="X56" s="41" t="s">
        <v>35</v>
      </c>
      <c r="Y56" s="52"/>
      <c r="Z56" s="52"/>
      <c r="AA56" s="53"/>
      <c r="AB56" s="54"/>
    </row>
    <row r="57" spans="3:28" s="66" customFormat="1" x14ac:dyDescent="0.25">
      <c r="C57" s="67"/>
      <c r="P57" s="55"/>
      <c r="Q57" s="46" t="s">
        <v>36</v>
      </c>
      <c r="R57" s="47">
        <v>1</v>
      </c>
      <c r="S57" s="47">
        <v>1</v>
      </c>
      <c r="T57" s="48">
        <v>50000</v>
      </c>
      <c r="U57" s="49">
        <f t="shared" ref="U57:U58" si="23">R57*S57*T57</f>
        <v>50000</v>
      </c>
      <c r="W57" s="55"/>
      <c r="X57" s="46" t="s">
        <v>36</v>
      </c>
      <c r="Y57" s="47">
        <v>0</v>
      </c>
      <c r="Z57" s="47">
        <v>1</v>
      </c>
      <c r="AA57" s="48">
        <v>50000</v>
      </c>
      <c r="AB57" s="49">
        <f t="shared" ref="AB57:AB58" si="24">Y57*Z57*AA57</f>
        <v>0</v>
      </c>
    </row>
    <row r="58" spans="3:28" s="66" customFormat="1" x14ac:dyDescent="0.25">
      <c r="C58" s="67"/>
      <c r="P58" s="55"/>
      <c r="Q58" s="46" t="s">
        <v>42</v>
      </c>
      <c r="R58" s="47">
        <v>1</v>
      </c>
      <c r="S58" s="47">
        <v>2</v>
      </c>
      <c r="T58" s="48">
        <v>250000</v>
      </c>
      <c r="U58" s="49">
        <f t="shared" si="23"/>
        <v>500000</v>
      </c>
      <c r="W58" s="55"/>
      <c r="X58" s="46" t="s">
        <v>42</v>
      </c>
      <c r="Y58" s="47">
        <v>1</v>
      </c>
      <c r="Z58" s="47">
        <v>2</v>
      </c>
      <c r="AA58" s="48">
        <v>250000</v>
      </c>
      <c r="AB58" s="49">
        <f t="shared" si="24"/>
        <v>500000</v>
      </c>
    </row>
    <row r="59" spans="3:28" s="66" customFormat="1" x14ac:dyDescent="0.25">
      <c r="C59" s="67"/>
      <c r="P59" s="56"/>
      <c r="Q59" s="57"/>
      <c r="R59" s="58"/>
      <c r="S59" s="58"/>
      <c r="T59" s="59"/>
      <c r="U59" s="60"/>
      <c r="W59" s="56"/>
      <c r="X59" s="57"/>
      <c r="Y59" s="58"/>
      <c r="Z59" s="58"/>
      <c r="AA59" s="59"/>
      <c r="AB59" s="60"/>
    </row>
    <row r="60" spans="3:28" s="66" customFormat="1" x14ac:dyDescent="0.25">
      <c r="C60" s="67"/>
      <c r="P60" s="61"/>
      <c r="Q60" s="62" t="s">
        <v>33</v>
      </c>
      <c r="R60" s="63"/>
      <c r="S60" s="63"/>
      <c r="T60" s="64"/>
      <c r="U60" s="65">
        <f>SUM(U45:U58)</f>
        <v>3497200</v>
      </c>
      <c r="W60" s="61"/>
      <c r="X60" s="62" t="s">
        <v>33</v>
      </c>
      <c r="Y60" s="63"/>
      <c r="Z60" s="63"/>
      <c r="AA60" s="64"/>
      <c r="AB60" s="65">
        <f>SUM(AB45:AB58)</f>
        <v>1000000</v>
      </c>
    </row>
    <row r="61" spans="3:28" s="66" customFormat="1" x14ac:dyDescent="0.25">
      <c r="C61" s="67"/>
      <c r="R61" s="67"/>
      <c r="S61" s="67"/>
      <c r="Y61" s="67"/>
      <c r="Z61" s="67"/>
    </row>
    <row r="62" spans="3:28" s="66" customFormat="1" x14ac:dyDescent="0.25">
      <c r="C62" s="67"/>
      <c r="P62" s="69" t="s">
        <v>38</v>
      </c>
      <c r="Q62" s="70"/>
      <c r="R62" s="70"/>
      <c r="S62" s="70"/>
      <c r="T62" s="70"/>
      <c r="U62" s="71"/>
      <c r="W62" s="69" t="s">
        <v>38</v>
      </c>
      <c r="X62" s="70"/>
      <c r="Y62" s="70"/>
      <c r="Z62" s="70"/>
      <c r="AA62" s="70"/>
      <c r="AB62" s="71"/>
    </row>
    <row r="63" spans="3:28" s="66" customFormat="1" x14ac:dyDescent="0.25">
      <c r="C63" s="67"/>
      <c r="P63" s="37" t="s">
        <v>23</v>
      </c>
      <c r="Q63" s="38" t="s">
        <v>24</v>
      </c>
      <c r="R63" s="39" t="s">
        <v>32</v>
      </c>
      <c r="S63" s="39" t="s">
        <v>5</v>
      </c>
      <c r="T63" s="37" t="s">
        <v>6</v>
      </c>
      <c r="U63" s="37" t="s">
        <v>7</v>
      </c>
      <c r="W63" s="37" t="s">
        <v>23</v>
      </c>
      <c r="X63" s="38" t="s">
        <v>24</v>
      </c>
      <c r="Y63" s="39" t="s">
        <v>32</v>
      </c>
      <c r="Z63" s="39" t="s">
        <v>5</v>
      </c>
      <c r="AA63" s="37" t="s">
        <v>6</v>
      </c>
      <c r="AB63" s="37" t="s">
        <v>7</v>
      </c>
    </row>
    <row r="64" spans="3:28" s="66" customFormat="1" x14ac:dyDescent="0.25">
      <c r="C64" s="67"/>
      <c r="P64" s="40">
        <v>1</v>
      </c>
      <c r="Q64" s="41" t="s">
        <v>4</v>
      </c>
      <c r="R64" s="42"/>
      <c r="S64" s="42"/>
      <c r="T64" s="43"/>
      <c r="U64" s="44"/>
      <c r="W64" s="40">
        <v>1</v>
      </c>
      <c r="X64" s="41" t="s">
        <v>4</v>
      </c>
      <c r="Y64" s="42"/>
      <c r="Z64" s="42"/>
      <c r="AA64" s="43"/>
      <c r="AB64" s="44"/>
    </row>
    <row r="65" spans="3:28" s="66" customFormat="1" x14ac:dyDescent="0.25">
      <c r="C65" s="67"/>
      <c r="P65" s="45"/>
      <c r="Q65" s="46" t="s">
        <v>25</v>
      </c>
      <c r="R65" s="47">
        <v>1</v>
      </c>
      <c r="S65" s="47">
        <v>3</v>
      </c>
      <c r="T65" s="48">
        <v>150000</v>
      </c>
      <c r="U65" s="49">
        <f t="shared" ref="U65:U67" si="25">R65*S65*T65</f>
        <v>450000</v>
      </c>
      <c r="W65" s="45"/>
      <c r="X65" s="46" t="s">
        <v>25</v>
      </c>
      <c r="Y65" s="47">
        <v>1</v>
      </c>
      <c r="Z65" s="47">
        <v>3</v>
      </c>
      <c r="AA65" s="48">
        <v>150000</v>
      </c>
      <c r="AB65" s="49">
        <f t="shared" ref="AB65:AB67" si="26">Y65*Z65*AA65</f>
        <v>450000</v>
      </c>
    </row>
    <row r="66" spans="3:28" s="66" customFormat="1" x14ac:dyDescent="0.25">
      <c r="C66" s="67"/>
      <c r="P66" s="45"/>
      <c r="Q66" s="46" t="s">
        <v>26</v>
      </c>
      <c r="R66" s="47">
        <v>1</v>
      </c>
      <c r="S66" s="47">
        <v>3</v>
      </c>
      <c r="T66" s="48">
        <v>150000</v>
      </c>
      <c r="U66" s="49">
        <f t="shared" si="25"/>
        <v>450000</v>
      </c>
      <c r="W66" s="45"/>
      <c r="X66" s="46" t="s">
        <v>26</v>
      </c>
      <c r="Y66" s="47">
        <v>1</v>
      </c>
      <c r="Z66" s="47">
        <v>3</v>
      </c>
      <c r="AA66" s="48">
        <v>150000</v>
      </c>
      <c r="AB66" s="49">
        <f t="shared" si="26"/>
        <v>450000</v>
      </c>
    </row>
    <row r="67" spans="3:28" s="66" customFormat="1" x14ac:dyDescent="0.25">
      <c r="C67" s="67"/>
      <c r="P67" s="45"/>
      <c r="Q67" s="46" t="s">
        <v>27</v>
      </c>
      <c r="R67" s="47">
        <v>0</v>
      </c>
      <c r="S67" s="47">
        <v>2</v>
      </c>
      <c r="T67" s="48">
        <v>100000</v>
      </c>
      <c r="U67" s="49">
        <f t="shared" si="25"/>
        <v>0</v>
      </c>
      <c r="W67" s="45"/>
      <c r="X67" s="46" t="s">
        <v>27</v>
      </c>
      <c r="Y67" s="47">
        <v>0</v>
      </c>
      <c r="Z67" s="47">
        <v>2</v>
      </c>
      <c r="AA67" s="48">
        <v>100000</v>
      </c>
      <c r="AB67" s="49">
        <f t="shared" si="26"/>
        <v>0</v>
      </c>
    </row>
    <row r="68" spans="3:28" s="66" customFormat="1" x14ac:dyDescent="0.25">
      <c r="C68" s="67"/>
      <c r="P68" s="40">
        <f>P64+1</f>
        <v>2</v>
      </c>
      <c r="Q68" s="41" t="s">
        <v>28</v>
      </c>
      <c r="R68" s="47"/>
      <c r="S68" s="47"/>
      <c r="T68" s="48"/>
      <c r="U68" s="49"/>
      <c r="W68" s="40">
        <f>W64+1</f>
        <v>2</v>
      </c>
      <c r="X68" s="41" t="s">
        <v>28</v>
      </c>
      <c r="Y68" s="47"/>
      <c r="Z68" s="47"/>
      <c r="AA68" s="48"/>
      <c r="AB68" s="49"/>
    </row>
    <row r="69" spans="3:28" s="66" customFormat="1" x14ac:dyDescent="0.25">
      <c r="C69" s="67"/>
      <c r="P69" s="45"/>
      <c r="Q69" s="46" t="s">
        <v>29</v>
      </c>
      <c r="R69" s="47">
        <v>1</v>
      </c>
      <c r="S69" s="47">
        <v>3</v>
      </c>
      <c r="T69" s="48">
        <v>50000</v>
      </c>
      <c r="U69" s="49">
        <f t="shared" ref="U69:U71" si="27">R69*S69*T69</f>
        <v>150000</v>
      </c>
      <c r="W69" s="45"/>
      <c r="X69" s="46" t="s">
        <v>29</v>
      </c>
      <c r="Y69" s="47">
        <v>1</v>
      </c>
      <c r="Z69" s="47">
        <v>3</v>
      </c>
      <c r="AA69" s="48">
        <v>50000</v>
      </c>
      <c r="AB69" s="49">
        <f t="shared" ref="AB69:AB71" si="28">Y69*Z69*AA69</f>
        <v>150000</v>
      </c>
    </row>
    <row r="70" spans="3:28" s="66" customFormat="1" x14ac:dyDescent="0.25">
      <c r="C70" s="67"/>
      <c r="P70" s="45"/>
      <c r="Q70" s="46" t="s">
        <v>30</v>
      </c>
      <c r="R70" s="47">
        <v>0</v>
      </c>
      <c r="S70" s="47">
        <v>2</v>
      </c>
      <c r="T70" s="48">
        <v>100000</v>
      </c>
      <c r="U70" s="49">
        <f t="shared" si="27"/>
        <v>0</v>
      </c>
      <c r="W70" s="45"/>
      <c r="X70" s="46" t="s">
        <v>30</v>
      </c>
      <c r="Y70" s="47">
        <v>0</v>
      </c>
      <c r="Z70" s="47">
        <v>2</v>
      </c>
      <c r="AA70" s="48">
        <v>100000</v>
      </c>
      <c r="AB70" s="49">
        <f t="shared" si="28"/>
        <v>0</v>
      </c>
    </row>
    <row r="71" spans="3:28" s="66" customFormat="1" x14ac:dyDescent="0.25">
      <c r="C71" s="67"/>
      <c r="P71" s="45"/>
      <c r="Q71" s="46" t="s">
        <v>34</v>
      </c>
      <c r="R71" s="47">
        <v>1</v>
      </c>
      <c r="S71" s="47">
        <v>3</v>
      </c>
      <c r="T71" s="48">
        <v>20000</v>
      </c>
      <c r="U71" s="49">
        <f t="shared" si="27"/>
        <v>60000</v>
      </c>
      <c r="W71" s="45"/>
      <c r="X71" s="46" t="s">
        <v>34</v>
      </c>
      <c r="Y71" s="47">
        <v>1</v>
      </c>
      <c r="Z71" s="47">
        <v>3</v>
      </c>
      <c r="AA71" s="48">
        <v>20000</v>
      </c>
      <c r="AB71" s="49">
        <f t="shared" si="28"/>
        <v>60000</v>
      </c>
    </row>
    <row r="72" spans="3:28" s="66" customFormat="1" x14ac:dyDescent="0.25">
      <c r="C72" s="67"/>
      <c r="P72" s="40">
        <v>3</v>
      </c>
      <c r="Q72" s="41" t="s">
        <v>35</v>
      </c>
      <c r="R72" s="47"/>
      <c r="S72" s="47"/>
      <c r="T72" s="48"/>
      <c r="U72" s="49"/>
      <c r="W72" s="40">
        <v>3</v>
      </c>
      <c r="X72" s="41" t="s">
        <v>35</v>
      </c>
      <c r="Y72" s="47"/>
      <c r="Z72" s="47"/>
      <c r="AA72" s="48"/>
      <c r="AB72" s="49"/>
    </row>
    <row r="73" spans="3:28" s="66" customFormat="1" x14ac:dyDescent="0.25">
      <c r="C73" s="67"/>
      <c r="P73" s="55"/>
      <c r="Q73" s="46" t="s">
        <v>36</v>
      </c>
      <c r="R73" s="47">
        <v>1</v>
      </c>
      <c r="S73" s="47">
        <v>1</v>
      </c>
      <c r="T73" s="48">
        <v>50000</v>
      </c>
      <c r="U73" s="49">
        <f t="shared" ref="U73:U74" si="29">R73*S73*T73</f>
        <v>50000</v>
      </c>
      <c r="W73" s="55"/>
      <c r="X73" s="46" t="s">
        <v>36</v>
      </c>
      <c r="Y73" s="47">
        <v>1</v>
      </c>
      <c r="Z73" s="47">
        <v>1</v>
      </c>
      <c r="AA73" s="48">
        <v>50000</v>
      </c>
      <c r="AB73" s="49">
        <f t="shared" ref="AB73:AB74" si="30">Y73*Z73*AA73</f>
        <v>50000</v>
      </c>
    </row>
    <row r="74" spans="3:28" s="66" customFormat="1" x14ac:dyDescent="0.25">
      <c r="C74" s="67"/>
      <c r="P74" s="55"/>
      <c r="Q74" s="46" t="s">
        <v>37</v>
      </c>
      <c r="R74" s="47">
        <v>0</v>
      </c>
      <c r="S74" s="47">
        <v>1</v>
      </c>
      <c r="T74" s="48">
        <v>150000</v>
      </c>
      <c r="U74" s="49">
        <f t="shared" si="29"/>
        <v>0</v>
      </c>
      <c r="W74" s="55"/>
      <c r="X74" s="46" t="s">
        <v>37</v>
      </c>
      <c r="Y74" s="47">
        <v>0</v>
      </c>
      <c r="Z74" s="47">
        <v>1</v>
      </c>
      <c r="AA74" s="48">
        <v>150000</v>
      </c>
      <c r="AB74" s="49">
        <f t="shared" si="30"/>
        <v>0</v>
      </c>
    </row>
    <row r="75" spans="3:28" s="66" customFormat="1" x14ac:dyDescent="0.25">
      <c r="C75" s="67"/>
      <c r="P75" s="45"/>
      <c r="Q75" s="46"/>
      <c r="R75" s="47"/>
      <c r="S75" s="47"/>
      <c r="T75" s="48"/>
      <c r="U75" s="49"/>
      <c r="W75" s="45"/>
      <c r="X75" s="46"/>
      <c r="Y75" s="47"/>
      <c r="Z75" s="47"/>
      <c r="AA75" s="48"/>
      <c r="AB75" s="49"/>
    </row>
    <row r="76" spans="3:28" s="66" customFormat="1" x14ac:dyDescent="0.25">
      <c r="C76" s="67"/>
      <c r="P76" s="61"/>
      <c r="Q76" s="62" t="s">
        <v>33</v>
      </c>
      <c r="R76" s="63"/>
      <c r="S76" s="63"/>
      <c r="T76" s="64"/>
      <c r="U76" s="65">
        <f>SUM(U65:U74)</f>
        <v>1160000</v>
      </c>
      <c r="W76" s="61"/>
      <c r="X76" s="62" t="s">
        <v>33</v>
      </c>
      <c r="Y76" s="63"/>
      <c r="Z76" s="63"/>
      <c r="AA76" s="64"/>
      <c r="AB76" s="65">
        <f>SUM(AB65:AB74)</f>
        <v>1160000</v>
      </c>
    </row>
    <row r="77" spans="3:28" s="66" customFormat="1" x14ac:dyDescent="0.25">
      <c r="C77" s="67"/>
      <c r="R77" s="67"/>
      <c r="S77" s="67"/>
      <c r="Y77" s="67"/>
      <c r="Z77" s="67"/>
    </row>
    <row r="78" spans="3:28" s="66" customFormat="1" x14ac:dyDescent="0.25">
      <c r="C78" s="67"/>
      <c r="P78" s="61"/>
      <c r="Q78" s="62" t="s">
        <v>33</v>
      </c>
      <c r="R78" s="63"/>
      <c r="S78" s="63"/>
      <c r="T78" s="64"/>
      <c r="U78" s="65" t="e">
        <f>U20+#REF!+#REF!+U76</f>
        <v>#REF!</v>
      </c>
      <c r="W78" s="61"/>
      <c r="X78" s="62" t="s">
        <v>33</v>
      </c>
      <c r="Y78" s="63"/>
      <c r="Z78" s="63"/>
      <c r="AA78" s="64"/>
      <c r="AB78" s="65" t="e">
        <f>AB20+#REF!+#REF!+AB76</f>
        <v>#REF!</v>
      </c>
    </row>
    <row r="82" spans="21:28" x14ac:dyDescent="0.25">
      <c r="U82" s="3"/>
      <c r="AB82" s="68"/>
    </row>
    <row r="84" spans="21:28" x14ac:dyDescent="0.25">
      <c r="U84" s="3"/>
      <c r="AB84" s="68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Irfan</cp:lastModifiedBy>
  <cp:lastPrinted>2022-01-11T08:11:12Z</cp:lastPrinted>
  <dcterms:created xsi:type="dcterms:W3CDTF">2021-02-01T08:26:21Z</dcterms:created>
  <dcterms:modified xsi:type="dcterms:W3CDTF">2022-01-11T08:12:27Z</dcterms:modified>
</cp:coreProperties>
</file>