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 FORM ALLOWANCE\"/>
    </mc:Choice>
  </mc:AlternateContent>
  <xr:revisionPtr revIDLastSave="0" documentId="13_ncr:1_{7832E7C5-860F-441D-97E5-467758708B5E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Form Allowance  (3)" sheetId="13" state="hidden" r:id="rId1"/>
    <sheet name="Form Allowance " sheetId="9" state="hidden" r:id="rId2"/>
    <sheet name="Pengajuan" sheetId="15" state="hidden" r:id="rId3"/>
    <sheet name="Pengajuan (2)" sheetId="20" r:id="rId4"/>
  </sheets>
  <definedNames>
    <definedName name="_xlnm.Print_Area" localSheetId="1">'Form Allowance '!$B$2:$K$53</definedName>
    <definedName name="_xlnm.Print_Area" localSheetId="0">'Form Allowance  (3)'!$B$2:$K$48</definedName>
    <definedName name="_xlnm.Print_Area" localSheetId="2">Pengajuan!$B$2:$L$42</definedName>
    <definedName name="_xlnm.Print_Area" localSheetId="3">'Pengajuan (2)'!$B$2:$K$42</definedName>
  </definedNames>
  <calcPr calcId="191029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0" l="1"/>
  <c r="L13" i="20" s="1"/>
  <c r="J14" i="20"/>
  <c r="L14" i="20"/>
  <c r="L15" i="20"/>
  <c r="J19" i="20" l="1"/>
  <c r="J15" i="20"/>
  <c r="J20" i="15" l="1"/>
  <c r="J19" i="15"/>
  <c r="L19" i="15" s="1"/>
  <c r="P18" i="15" l="1"/>
  <c r="P15" i="15" l="1"/>
  <c r="J28" i="20" l="1"/>
  <c r="J27" i="20"/>
  <c r="J26" i="20"/>
  <c r="L26" i="20" s="1"/>
  <c r="J22" i="20"/>
  <c r="J21" i="20"/>
  <c r="L21" i="20" s="1"/>
  <c r="J20" i="20"/>
  <c r="L23" i="20" l="1"/>
  <c r="J23" i="20"/>
  <c r="J16" i="20"/>
  <c r="L16" i="20"/>
  <c r="L29" i="20"/>
  <c r="J29" i="20"/>
  <c r="J31" i="20" l="1"/>
  <c r="L31" i="20"/>
  <c r="J28" i="15"/>
  <c r="L28" i="15" s="1"/>
  <c r="L32" i="20" l="1"/>
  <c r="J27" i="15"/>
  <c r="J26" i="15"/>
  <c r="L26" i="15" s="1"/>
  <c r="J29" i="15" l="1"/>
  <c r="L27" i="15"/>
  <c r="L29" i="15" s="1"/>
  <c r="J22" i="15" l="1"/>
  <c r="L22" i="15" s="1"/>
  <c r="J21" i="15"/>
  <c r="J15" i="15"/>
  <c r="L15" i="15" s="1"/>
  <c r="J14" i="15"/>
  <c r="L23" i="15" l="1"/>
  <c r="J23" i="15"/>
  <c r="J16" i="15"/>
  <c r="L14" i="15"/>
  <c r="L16" i="15" s="1"/>
  <c r="J19" i="9"/>
  <c r="Q17" i="9"/>
  <c r="R17" i="9" s="1"/>
  <c r="J31" i="15" l="1"/>
  <c r="P32" i="15" s="1"/>
  <c r="L31" i="15"/>
  <c r="I28" i="9"/>
  <c r="I18" i="9"/>
  <c r="I16" i="9"/>
  <c r="I14" i="9"/>
  <c r="I34" i="9"/>
  <c r="I35" i="9"/>
  <c r="I32" i="9"/>
  <c r="L32" i="15" l="1"/>
  <c r="I15" i="9"/>
  <c r="J31" i="13" l="1"/>
  <c r="I30" i="13"/>
  <c r="I28" i="13"/>
  <c r="I27" i="13"/>
  <c r="J24" i="13"/>
  <c r="I23" i="13"/>
  <c r="I22" i="13"/>
  <c r="I21" i="13"/>
  <c r="I20" i="13"/>
  <c r="I19" i="13"/>
  <c r="I18" i="13"/>
  <c r="J15" i="13"/>
  <c r="I14" i="13"/>
  <c r="I13" i="13"/>
  <c r="I15" i="13" s="1"/>
  <c r="J33" i="13" l="1"/>
  <c r="I31" i="13"/>
  <c r="I24" i="13"/>
  <c r="I33" i="13" l="1"/>
  <c r="J34" i="13" s="1"/>
  <c r="I25" i="9"/>
  <c r="I24" i="9"/>
  <c r="I33" i="9"/>
  <c r="I36" i="9" s="1"/>
  <c r="J36" i="9" l="1"/>
  <c r="J29" i="9"/>
  <c r="I17" i="9"/>
  <c r="I27" i="9"/>
  <c r="I26" i="9"/>
  <c r="I23" i="9"/>
  <c r="I22" i="9"/>
  <c r="I13" i="9"/>
  <c r="I29" i="9" l="1"/>
  <c r="I19" i="9"/>
  <c r="I38" i="9" s="1"/>
  <c r="J38" i="9"/>
  <c r="J39" i="9" l="1"/>
</calcChain>
</file>

<file path=xl/sharedStrings.xml><?xml version="1.0" encoding="utf-8"?>
<sst xmlns="http://schemas.openxmlformats.org/spreadsheetml/2006/main" count="289" uniqueCount="90">
  <si>
    <t>Allowance</t>
  </si>
  <si>
    <t>FORM</t>
  </si>
  <si>
    <t>PENGAJUAN ANGGARAN SURVEI</t>
  </si>
  <si>
    <t>PENILAIAN ASET</t>
  </si>
  <si>
    <t>I.</t>
  </si>
  <si>
    <t>-</t>
  </si>
  <si>
    <t>KETERANGAN</t>
  </si>
  <si>
    <t>NO</t>
  </si>
  <si>
    <t>JUMLAH</t>
  </si>
  <si>
    <t>SATUAN</t>
  </si>
  <si>
    <t>Orang</t>
  </si>
  <si>
    <t>Rp. @</t>
  </si>
  <si>
    <t>TOTAL</t>
  </si>
  <si>
    <t>Hari</t>
  </si>
  <si>
    <t>II.</t>
  </si>
  <si>
    <t>Transportasi &amp; Akomodasi</t>
  </si>
  <si>
    <t>JENIS</t>
  </si>
  <si>
    <t>Taksi</t>
  </si>
  <si>
    <t>Rumah-Bandara</t>
  </si>
  <si>
    <t>Kali</t>
  </si>
  <si>
    <t>Sub Total</t>
  </si>
  <si>
    <t>Sewa Mobil</t>
  </si>
  <si>
    <t>Bensin</t>
  </si>
  <si>
    <t>Bandara-Hotel</t>
  </si>
  <si>
    <t>Hotel</t>
  </si>
  <si>
    <t>Malam</t>
  </si>
  <si>
    <t>III.</t>
  </si>
  <si>
    <t>Data</t>
  </si>
  <si>
    <t>Tata Kota</t>
  </si>
  <si>
    <t>Ls</t>
  </si>
  <si>
    <t>Komunikasi</t>
  </si>
  <si>
    <t>Wawancara</t>
  </si>
  <si>
    <t>TOTAL ANGGARAN SURVEI</t>
  </si>
  <si>
    <t>Penanggung Jawab Survei</t>
  </si>
  <si>
    <t>Febriman Muda Siregar</t>
  </si>
  <si>
    <t>Pemimpin Rekan</t>
  </si>
  <si>
    <t xml:space="preserve">                Menyetujui</t>
  </si>
  <si>
    <t>Parkir dan Tol</t>
  </si>
  <si>
    <t>Add Cost</t>
  </si>
  <si>
    <t>Panji</t>
  </si>
  <si>
    <t>Penilai</t>
  </si>
  <si>
    <t>RREALISASI</t>
  </si>
  <si>
    <t>Driver</t>
  </si>
  <si>
    <t>Sisa</t>
  </si>
  <si>
    <t>Pulunggono A</t>
  </si>
  <si>
    <t>Pulunggono</t>
  </si>
  <si>
    <t>PT. Widodo Makmur Prima Energi</t>
  </si>
  <si>
    <t>Tanjung Priuk, DKI Jakarta</t>
  </si>
  <si>
    <t>Senin, 27 Agustus 2018</t>
  </si>
  <si>
    <t>Jakarta, 29 Agustus 2018</t>
  </si>
  <si>
    <t>Bensin ( untuk 3 hari)</t>
  </si>
  <si>
    <t>PT. Sparta Guna Sentosa</t>
  </si>
  <si>
    <t>Karawang dan Bandung</t>
  </si>
  <si>
    <t>Kamis sd Sabtu, 13 sd 15 September 2018</t>
  </si>
  <si>
    <t>(Hari libur)</t>
  </si>
  <si>
    <t>Jakarta, 12 September 2018</t>
  </si>
  <si>
    <t>Extra bed</t>
  </si>
  <si>
    <t>Realisasi</t>
  </si>
  <si>
    <t xml:space="preserve"> </t>
  </si>
  <si>
    <t>Bensin PP</t>
  </si>
  <si>
    <t>Parkir, Tol, Dll</t>
  </si>
  <si>
    <t>Koef.</t>
  </si>
  <si>
    <t xml:space="preserve">Tata Kota </t>
  </si>
  <si>
    <t>Add Cost Covid Test</t>
  </si>
  <si>
    <t>Org</t>
  </si>
  <si>
    <t xml:space="preserve">Lokasi  : </t>
  </si>
  <si>
    <t>Kurang</t>
  </si>
  <si>
    <t>PERTANGGUNG JAWAB ANGGARAN SURVEI</t>
  </si>
  <si>
    <t>No PK : 102/PK/PA-FSR/VI/2021, tanggal 16 Juni 2021</t>
  </si>
  <si>
    <t>PT. NUSANTARA AIRPARTS</t>
  </si>
  <si>
    <t>PENILAIAN ASET 2 UNIT RUMAH TINGGAL DAN 1 UNIT RUKO</t>
  </si>
  <si>
    <t>Lokasi :</t>
  </si>
  <si>
    <t>- Rumah Tinggal, Jalan Rumah Sakit Ujungberung Perum Anggrek Residence No. B6 Bandung</t>
  </si>
  <si>
    <t>- Ruko, Jalan Rumah Sakit Ujung berung Perumahan Anggrek Residence Blok A No. AG Bandung</t>
  </si>
  <si>
    <t>- Rumah Tinggal, Jalan Girimayang 2 No. 3 Bandung</t>
  </si>
  <si>
    <t>Senin- Selasa/21-22 Juni 2021</t>
  </si>
  <si>
    <t>Aji</t>
  </si>
  <si>
    <t>Jakarta, 18 Juni 2021</t>
  </si>
  <si>
    <t>Febriman M. Siregar</t>
  </si>
  <si>
    <t>PENILAIAN ASET TANAH DAN ALAT KESEHATAN</t>
  </si>
  <si>
    <t xml:space="preserve">Aji </t>
  </si>
  <si>
    <t xml:space="preserve">Bensin </t>
  </si>
  <si>
    <t xml:space="preserve">Parkir &amp; Tol </t>
  </si>
  <si>
    <t xml:space="preserve">No. 058/PK/PA-FSR/VII/2022 tanggal 18 Juli 2022 </t>
  </si>
  <si>
    <t>PT BANK SYARIAH INDONESIA, Tbk.</t>
  </si>
  <si>
    <t>Kecamatan Makassar, Jak Tim</t>
  </si>
  <si>
    <t>(Selasa/26 Juli 2022)</t>
  </si>
  <si>
    <t>Jefri</t>
  </si>
  <si>
    <t>Jakarta, 22 Juli 2022</t>
  </si>
  <si>
    <t>Aji           Jefri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</si>
</sst>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p&quot;* #,##0_);_(&quot;Rp&quot;* \(#,##0\);_(&quot;Rp&quot;* &quot;-&quot;_);_(@_)"/>
    <numFmt numFmtId="165" formatCode="_(* #,##0_);_(* \(#,##0\);_(* &quot;-&quot;_);_(@_)"/>
    <numFmt numFmtId="166" formatCode="_(* #,##0.0_);_(* \(#,##0.0\);_(* &quot;-&quot;_);_(@_)"/>
  </numFmts>
  <fonts count="17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color theme="1"/>
      <name val="Calibri"/>
      <family val="2"/>
      <charset val="1"/>
      <scheme val="minor"/>
    </font>
    <font>
      <u val="singleAccounting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3">
    <xf numFmtId="0" fontId="0" fillId="0" borderId="0" xfId="0"/>
    <xf numFmtId="165" fontId="0" fillId="0" borderId="0" xfId="1" applyFont="1"/>
    <xf numFmtId="0" fontId="2" fillId="0" borderId="0" xfId="0" applyFont="1"/>
    <xf numFmtId="0" fontId="0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 applyAlignment="1">
      <alignment horizontal="center"/>
    </xf>
    <xf numFmtId="165" fontId="1" fillId="0" borderId="0" xfId="1" applyFont="1"/>
    <xf numFmtId="165" fontId="4" fillId="0" borderId="0" xfId="1" applyFont="1"/>
    <xf numFmtId="164" fontId="0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0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/>
    <xf numFmtId="164" fontId="2" fillId="0" borderId="2" xfId="0" applyNumberFormat="1" applyFont="1" applyBorder="1" applyAlignment="1">
      <alignment horizontal="center" vertical="center"/>
    </xf>
    <xf numFmtId="165" fontId="5" fillId="0" borderId="0" xfId="1" applyFont="1"/>
    <xf numFmtId="164" fontId="0" fillId="0" borderId="0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/>
    <xf numFmtId="165" fontId="0" fillId="0" borderId="0" xfId="1" applyFont="1" applyBorder="1"/>
    <xf numFmtId="0" fontId="0" fillId="0" borderId="0" xfId="0" applyFont="1" applyBorder="1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164" fontId="8" fillId="0" borderId="0" xfId="0" applyNumberFormat="1" applyFont="1" applyBorder="1"/>
    <xf numFmtId="164" fontId="7" fillId="0" borderId="2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/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164" fontId="10" fillId="0" borderId="0" xfId="0" applyNumberFormat="1" applyFont="1" applyBorder="1"/>
    <xf numFmtId="164" fontId="9" fillId="0" borderId="0" xfId="0" applyNumberFormat="1" applyFont="1" applyBorder="1"/>
    <xf numFmtId="164" fontId="9" fillId="0" borderId="2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5" fillId="0" borderId="0" xfId="0" applyNumberFormat="1" applyFont="1" applyBorder="1"/>
    <xf numFmtId="164" fontId="16" fillId="0" borderId="1" xfId="0" applyNumberFormat="1" applyFont="1" applyBorder="1"/>
    <xf numFmtId="166" fontId="0" fillId="0" borderId="0" xfId="1" applyNumberFormat="1" applyFont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10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quotePrefix="1" applyFont="1"/>
    <xf numFmtId="9" fontId="0" fillId="0" borderId="0" xfId="2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7"/>
  <sheetViews>
    <sheetView showGridLines="0" view="pageBreakPreview" zoomScale="80" zoomScaleNormal="90" zoomScaleSheetLayoutView="80" workbookViewId="0">
      <selection activeCell="G17" sqref="G17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0.42578125" style="3" customWidth="1"/>
    <col min="11" max="11" width="1" style="3" customWidth="1"/>
    <col min="12" max="12" width="17.28515625" style="3" customWidth="1"/>
    <col min="13" max="15" width="9.140625" style="3"/>
    <col min="16" max="16" width="19.42578125" style="1" customWidth="1"/>
    <col min="17" max="16384" width="9.140625" style="3"/>
  </cols>
  <sheetData>
    <row r="2" spans="2:16" s="6" customFormat="1" ht="18.75" x14ac:dyDescent="0.3">
      <c r="B2" s="6" t="s">
        <v>1</v>
      </c>
      <c r="P2" s="18"/>
    </row>
    <row r="3" spans="2:16" s="6" customFormat="1" ht="18.75" x14ac:dyDescent="0.3">
      <c r="B3" s="6" t="s">
        <v>2</v>
      </c>
      <c r="P3" s="18"/>
    </row>
    <row r="4" spans="2:16" s="6" customFormat="1" ht="18.75" x14ac:dyDescent="0.3">
      <c r="B4" s="6" t="s">
        <v>3</v>
      </c>
      <c r="P4" s="18"/>
    </row>
    <row r="5" spans="2:16" s="5" customFormat="1" ht="5.0999999999999996" customHeight="1" x14ac:dyDescent="0.25">
      <c r="P5" s="9"/>
    </row>
    <row r="6" spans="2:16" s="4" customFormat="1" ht="15.75" x14ac:dyDescent="0.25">
      <c r="B6" s="4" t="s">
        <v>46</v>
      </c>
      <c r="P6" s="8"/>
    </row>
    <row r="7" spans="2:16" x14ac:dyDescent="0.25">
      <c r="B7" t="s">
        <v>47</v>
      </c>
    </row>
    <row r="8" spans="2:16" ht="5.25" customHeight="1" x14ac:dyDescent="0.25">
      <c r="B8"/>
      <c r="L8" s="35"/>
    </row>
    <row r="9" spans="2:16" ht="15.75" thickBot="1" x14ac:dyDescent="0.3">
      <c r="B9" t="s">
        <v>48</v>
      </c>
      <c r="L9" s="35"/>
    </row>
    <row r="10" spans="2:16" ht="20.25" customHeight="1" thickTop="1" thickBot="1" x14ac:dyDescent="0.3">
      <c r="B10" s="57" t="s">
        <v>7</v>
      </c>
      <c r="C10" s="97" t="s">
        <v>16</v>
      </c>
      <c r="D10" s="97"/>
      <c r="E10" s="57" t="s">
        <v>6</v>
      </c>
      <c r="F10" s="57" t="s">
        <v>8</v>
      </c>
      <c r="G10" s="57" t="s">
        <v>9</v>
      </c>
      <c r="H10" s="57" t="s">
        <v>11</v>
      </c>
      <c r="I10" s="57" t="s">
        <v>12</v>
      </c>
      <c r="J10" s="42" t="s">
        <v>41</v>
      </c>
      <c r="K10" s="57"/>
      <c r="L10" s="38"/>
    </row>
    <row r="11" spans="2:16" ht="15.75" thickTop="1" x14ac:dyDescent="0.25">
      <c r="B11" s="2"/>
      <c r="C11" s="60"/>
      <c r="D11" s="60"/>
      <c r="E11" s="60"/>
      <c r="J11" s="43"/>
    </row>
    <row r="12" spans="2:16" x14ac:dyDescent="0.25">
      <c r="B12" s="60" t="s">
        <v>4</v>
      </c>
      <c r="C12" s="2" t="s">
        <v>0</v>
      </c>
      <c r="J12" s="43"/>
    </row>
    <row r="13" spans="2:16" x14ac:dyDescent="0.25">
      <c r="B13" s="58"/>
      <c r="C13" s="7" t="s">
        <v>5</v>
      </c>
      <c r="D13" t="s">
        <v>45</v>
      </c>
      <c r="E13" t="s">
        <v>40</v>
      </c>
      <c r="F13" s="58">
        <v>3</v>
      </c>
      <c r="G13" s="59" t="s">
        <v>13</v>
      </c>
      <c r="H13" s="10">
        <v>200000</v>
      </c>
      <c r="I13" s="10">
        <f t="shared" ref="I13:I14" si="0">F13*H13</f>
        <v>600000</v>
      </c>
      <c r="J13" s="44">
        <v>750000</v>
      </c>
      <c r="K13" s="10"/>
      <c r="L13" s="19"/>
    </row>
    <row r="14" spans="2:16" x14ac:dyDescent="0.25">
      <c r="B14" s="58"/>
      <c r="C14" s="7" t="s">
        <v>5</v>
      </c>
      <c r="D14" t="s">
        <v>42</v>
      </c>
      <c r="E14" t="s">
        <v>42</v>
      </c>
      <c r="F14" s="58">
        <v>1</v>
      </c>
      <c r="G14" s="59" t="s">
        <v>13</v>
      </c>
      <c r="H14" s="10">
        <v>50000</v>
      </c>
      <c r="I14" s="13">
        <f t="shared" si="0"/>
        <v>50000</v>
      </c>
      <c r="J14" s="45">
        <v>450000</v>
      </c>
      <c r="K14" s="10"/>
      <c r="L14" s="19"/>
    </row>
    <row r="15" spans="2:16" x14ac:dyDescent="0.25">
      <c r="B15" s="58"/>
      <c r="D15" s="2" t="s">
        <v>20</v>
      </c>
      <c r="H15" s="12"/>
      <c r="I15" s="11">
        <f>SUM(I13:I14)</f>
        <v>650000</v>
      </c>
      <c r="J15" s="48">
        <f>SUM(J13:J14)</f>
        <v>1200000</v>
      </c>
      <c r="K15" s="11"/>
      <c r="L15" s="36"/>
      <c r="M15" s="98"/>
      <c r="N15" s="99"/>
    </row>
    <row r="16" spans="2:16" x14ac:dyDescent="0.25">
      <c r="B16" s="2"/>
      <c r="C16" s="60"/>
      <c r="D16" s="60"/>
      <c r="E16" s="60"/>
      <c r="J16" s="43"/>
      <c r="L16" s="35"/>
    </row>
    <row r="17" spans="2:14" x14ac:dyDescent="0.25">
      <c r="B17" s="60" t="s">
        <v>14</v>
      </c>
      <c r="C17" s="2" t="s">
        <v>15</v>
      </c>
      <c r="J17" s="43"/>
      <c r="L17" s="35"/>
    </row>
    <row r="18" spans="2:14" x14ac:dyDescent="0.25">
      <c r="B18" s="58"/>
      <c r="C18" s="7" t="s">
        <v>5</v>
      </c>
      <c r="D18" t="s">
        <v>17</v>
      </c>
      <c r="E18" t="s">
        <v>18</v>
      </c>
      <c r="F18" s="58">
        <v>0</v>
      </c>
      <c r="G18" s="59" t="s">
        <v>10</v>
      </c>
      <c r="H18" s="10">
        <v>400000</v>
      </c>
      <c r="I18" s="10">
        <f t="shared" ref="I18:I23" si="1">F18*H18</f>
        <v>0</v>
      </c>
      <c r="J18" s="44">
        <v>0</v>
      </c>
      <c r="K18" s="10"/>
      <c r="L18" s="19"/>
    </row>
    <row r="19" spans="2:14" x14ac:dyDescent="0.25">
      <c r="B19" s="58"/>
      <c r="C19" s="7" t="s">
        <v>5</v>
      </c>
      <c r="D19" t="s">
        <v>21</v>
      </c>
      <c r="F19" s="58">
        <v>0</v>
      </c>
      <c r="G19" s="59" t="s">
        <v>13</v>
      </c>
      <c r="H19" s="10">
        <v>450000</v>
      </c>
      <c r="I19" s="10">
        <f t="shared" si="1"/>
        <v>0</v>
      </c>
      <c r="J19" s="44">
        <v>0</v>
      </c>
      <c r="K19" s="10"/>
      <c r="L19" s="19"/>
    </row>
    <row r="20" spans="2:14" x14ac:dyDescent="0.25">
      <c r="B20" s="58"/>
      <c r="C20" s="7" t="s">
        <v>5</v>
      </c>
      <c r="D20" t="s">
        <v>22</v>
      </c>
      <c r="F20" s="58">
        <v>1</v>
      </c>
      <c r="G20" s="59" t="s">
        <v>19</v>
      </c>
      <c r="H20" s="10">
        <v>150000</v>
      </c>
      <c r="I20" s="10">
        <f>F20*H20</f>
        <v>150000</v>
      </c>
      <c r="J20" s="44">
        <v>0</v>
      </c>
      <c r="K20" s="10"/>
      <c r="L20" s="19"/>
    </row>
    <row r="21" spans="2:14" x14ac:dyDescent="0.25">
      <c r="B21" s="58"/>
      <c r="C21" s="7" t="s">
        <v>5</v>
      </c>
      <c r="D21" t="s">
        <v>37</v>
      </c>
      <c r="F21" s="58">
        <v>1</v>
      </c>
      <c r="G21" s="59" t="s">
        <v>13</v>
      </c>
      <c r="H21" s="10">
        <v>100000</v>
      </c>
      <c r="I21" s="10">
        <f>H21*F21</f>
        <v>100000</v>
      </c>
      <c r="J21" s="44">
        <v>0</v>
      </c>
      <c r="K21" s="10"/>
      <c r="L21" s="19"/>
    </row>
    <row r="22" spans="2:14" x14ac:dyDescent="0.25">
      <c r="B22" s="58"/>
      <c r="C22" s="7" t="s">
        <v>5</v>
      </c>
      <c r="D22" t="s">
        <v>17</v>
      </c>
      <c r="E22" t="s">
        <v>23</v>
      </c>
      <c r="F22" s="58">
        <v>0</v>
      </c>
      <c r="G22" s="59" t="s">
        <v>19</v>
      </c>
      <c r="H22" s="10">
        <v>75000</v>
      </c>
      <c r="I22" s="10">
        <f t="shared" si="1"/>
        <v>0</v>
      </c>
      <c r="J22" s="44">
        <v>0</v>
      </c>
      <c r="K22" s="10"/>
      <c r="L22" s="19"/>
    </row>
    <row r="23" spans="2:14" x14ac:dyDescent="0.25">
      <c r="B23" s="58"/>
      <c r="C23" s="7" t="s">
        <v>5</v>
      </c>
      <c r="D23" t="s">
        <v>24</v>
      </c>
      <c r="F23" s="58">
        <v>0</v>
      </c>
      <c r="G23" s="59" t="s">
        <v>25</v>
      </c>
      <c r="H23" s="10">
        <v>400000</v>
      </c>
      <c r="I23" s="13">
        <f t="shared" si="1"/>
        <v>0</v>
      </c>
      <c r="J23" s="45">
        <v>0</v>
      </c>
      <c r="K23" s="19"/>
      <c r="L23" s="19"/>
    </row>
    <row r="24" spans="2:14" x14ac:dyDescent="0.25">
      <c r="B24" s="58"/>
      <c r="D24" s="2" t="s">
        <v>20</v>
      </c>
      <c r="H24" s="12"/>
      <c r="I24" s="12">
        <f>SUM(I18:I23)</f>
        <v>250000</v>
      </c>
      <c r="J24" s="48">
        <f>SUM(J18:J23)</f>
        <v>0</v>
      </c>
      <c r="K24" s="11"/>
      <c r="L24" s="36"/>
      <c r="M24" s="98"/>
      <c r="N24" s="99"/>
    </row>
    <row r="25" spans="2:14" x14ac:dyDescent="0.25">
      <c r="B25" s="2"/>
      <c r="C25" s="60"/>
      <c r="D25" s="60"/>
      <c r="E25" s="60"/>
      <c r="J25" s="43"/>
      <c r="L25" s="35"/>
    </row>
    <row r="26" spans="2:14" x14ac:dyDescent="0.25">
      <c r="B26" s="60" t="s">
        <v>26</v>
      </c>
      <c r="C26" s="2" t="s">
        <v>27</v>
      </c>
      <c r="J26" s="43"/>
      <c r="L26" s="35"/>
    </row>
    <row r="27" spans="2:14" x14ac:dyDescent="0.25">
      <c r="B27" s="58"/>
      <c r="C27" s="7" t="s">
        <v>5</v>
      </c>
      <c r="D27" t="s">
        <v>28</v>
      </c>
      <c r="E27"/>
      <c r="F27" s="58">
        <v>0</v>
      </c>
      <c r="G27" s="59" t="s">
        <v>29</v>
      </c>
      <c r="H27" s="10">
        <v>50000</v>
      </c>
      <c r="I27" s="10">
        <f>H27*F27</f>
        <v>0</v>
      </c>
      <c r="J27" s="44">
        <v>0</v>
      </c>
      <c r="K27" s="10"/>
      <c r="L27" s="19"/>
    </row>
    <row r="28" spans="2:14" x14ac:dyDescent="0.25">
      <c r="B28" s="58"/>
      <c r="C28" s="7" t="s">
        <v>5</v>
      </c>
      <c r="D28" t="s">
        <v>30</v>
      </c>
      <c r="F28" s="58">
        <v>1</v>
      </c>
      <c r="G28" s="59" t="s">
        <v>29</v>
      </c>
      <c r="H28" s="10">
        <v>25000</v>
      </c>
      <c r="I28" s="10">
        <f>H28*F28</f>
        <v>25000</v>
      </c>
      <c r="J28" s="44">
        <v>0</v>
      </c>
      <c r="K28" s="10"/>
      <c r="L28" s="19"/>
    </row>
    <row r="29" spans="2:14" x14ac:dyDescent="0.25">
      <c r="B29" s="58"/>
      <c r="C29" s="7" t="s">
        <v>5</v>
      </c>
      <c r="D29" t="s">
        <v>38</v>
      </c>
      <c r="F29" s="58">
        <v>0</v>
      </c>
      <c r="G29" s="59" t="s">
        <v>29</v>
      </c>
      <c r="H29" s="10">
        <v>0</v>
      </c>
      <c r="I29" s="10">
        <v>0</v>
      </c>
      <c r="J29" s="44">
        <v>0</v>
      </c>
      <c r="K29" s="10"/>
      <c r="L29" s="19"/>
    </row>
    <row r="30" spans="2:14" x14ac:dyDescent="0.25">
      <c r="B30" s="58"/>
      <c r="C30" s="7" t="s">
        <v>5</v>
      </c>
      <c r="D30" t="s">
        <v>31</v>
      </c>
      <c r="F30" s="58">
        <v>0</v>
      </c>
      <c r="G30" s="59" t="s">
        <v>29</v>
      </c>
      <c r="H30" s="10">
        <v>100000</v>
      </c>
      <c r="I30" s="13">
        <f>F30*H30</f>
        <v>0</v>
      </c>
      <c r="J30" s="45">
        <v>0</v>
      </c>
      <c r="K30" s="19"/>
      <c r="L30" s="19"/>
    </row>
    <row r="31" spans="2:14" x14ac:dyDescent="0.25">
      <c r="B31" s="58"/>
      <c r="D31" s="2" t="s">
        <v>20</v>
      </c>
      <c r="H31" s="12"/>
      <c r="I31" s="11">
        <f>SUM(I27:I30)</f>
        <v>25000</v>
      </c>
      <c r="J31" s="48">
        <f>SUM(J27:J30)</f>
        <v>0</v>
      </c>
      <c r="K31" s="11"/>
      <c r="L31" s="36"/>
    </row>
    <row r="32" spans="2:14" ht="15.75" thickBot="1" x14ac:dyDescent="0.3">
      <c r="B32" s="58"/>
      <c r="J32" s="43"/>
      <c r="L32" s="35"/>
    </row>
    <row r="33" spans="2:16" ht="19.5" customHeight="1" thickTop="1" thickBot="1" x14ac:dyDescent="0.3">
      <c r="B33" s="15"/>
      <c r="C33" s="16"/>
      <c r="D33" s="100" t="s">
        <v>32</v>
      </c>
      <c r="E33" s="100"/>
      <c r="F33" s="100"/>
      <c r="G33" s="100"/>
      <c r="H33" s="100"/>
      <c r="I33" s="17">
        <f>I15+I24+I31</f>
        <v>925000</v>
      </c>
      <c r="J33" s="46">
        <f>J15+J24+J31</f>
        <v>1200000</v>
      </c>
      <c r="K33" s="17"/>
      <c r="L33" s="37"/>
    </row>
    <row r="34" spans="2:16" s="35" customFormat="1" ht="19.5" customHeight="1" thickTop="1" x14ac:dyDescent="0.25">
      <c r="B34" s="40"/>
      <c r="D34" s="41"/>
      <c r="E34" s="41"/>
      <c r="F34" s="41"/>
      <c r="G34" s="41"/>
      <c r="H34" s="41"/>
      <c r="I34" s="47" t="s">
        <v>43</v>
      </c>
      <c r="J34" s="47">
        <f>I33-J33</f>
        <v>-275000</v>
      </c>
      <c r="K34" s="37"/>
      <c r="L34" s="37"/>
      <c r="P34" s="34"/>
    </row>
    <row r="35" spans="2:16" s="35" customFormat="1" ht="19.5" customHeight="1" x14ac:dyDescent="0.25">
      <c r="B35" s="40"/>
      <c r="D35" s="41"/>
      <c r="E35" s="41"/>
      <c r="F35" s="41"/>
      <c r="G35" s="41"/>
      <c r="H35" s="41"/>
      <c r="I35" s="37"/>
      <c r="J35" s="37"/>
      <c r="K35" s="37"/>
      <c r="L35" s="37"/>
      <c r="P35" s="34"/>
    </row>
    <row r="36" spans="2:16" x14ac:dyDescent="0.25">
      <c r="B36" s="58"/>
      <c r="H36"/>
      <c r="L36" s="10"/>
    </row>
    <row r="37" spans="2:16" x14ac:dyDescent="0.25">
      <c r="B37" s="58"/>
    </row>
    <row r="38" spans="2:16" x14ac:dyDescent="0.25">
      <c r="H38" s="101" t="s">
        <v>49</v>
      </c>
      <c r="I38" s="101"/>
      <c r="J38" s="59"/>
      <c r="K38" s="31"/>
    </row>
    <row r="39" spans="2:16" x14ac:dyDescent="0.25">
      <c r="D39" s="2" t="s">
        <v>36</v>
      </c>
      <c r="H39" s="102" t="s">
        <v>33</v>
      </c>
      <c r="I39" s="102"/>
      <c r="J39" s="60"/>
      <c r="K39" s="32"/>
      <c r="L39" s="32"/>
    </row>
    <row r="46" spans="2:16" x14ac:dyDescent="0.25">
      <c r="D46" s="14" t="s">
        <v>34</v>
      </c>
      <c r="H46" s="96" t="s">
        <v>44</v>
      </c>
      <c r="I46" s="96"/>
      <c r="J46" s="56"/>
      <c r="K46" s="33"/>
    </row>
    <row r="47" spans="2:16" x14ac:dyDescent="0.25">
      <c r="D47" s="59" t="s">
        <v>35</v>
      </c>
      <c r="H47" s="96"/>
      <c r="I47" s="96"/>
      <c r="J47" s="56"/>
      <c r="K47" s="56"/>
      <c r="L47" s="56"/>
    </row>
  </sheetData>
  <mergeCells count="8">
    <mergeCell ref="H46:I46"/>
    <mergeCell ref="H47:I47"/>
    <mergeCell ref="C10:D10"/>
    <mergeCell ref="M15:N15"/>
    <mergeCell ref="M24:N24"/>
    <mergeCell ref="D33:H33"/>
    <mergeCell ref="H38:I38"/>
    <mergeCell ref="H39:I39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2"/>
  <sheetViews>
    <sheetView showGridLines="0" view="pageBreakPreview" zoomScale="80" zoomScaleNormal="90" zoomScaleSheetLayoutView="80" workbookViewId="0">
      <selection activeCell="G17" sqref="G17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13.5703125" style="50" bestFit="1" customWidth="1"/>
    <col min="11" max="11" width="1" style="3" customWidth="1"/>
    <col min="12" max="12" width="17.28515625" style="3" customWidth="1"/>
    <col min="13" max="13" width="13.7109375" style="3" bestFit="1" customWidth="1"/>
    <col min="14" max="14" width="12.140625" style="3" bestFit="1" customWidth="1"/>
    <col min="15" max="15" width="9.140625" style="3"/>
    <col min="16" max="16" width="19.42578125" style="1" customWidth="1"/>
    <col min="17" max="17" width="13.7109375" style="3" bestFit="1" customWidth="1"/>
    <col min="18" max="18" width="12.140625" style="3" bestFit="1" customWidth="1"/>
    <col min="19" max="16384" width="9.140625" style="3"/>
  </cols>
  <sheetData>
    <row r="2" spans="2:16" s="6" customFormat="1" ht="18.75" x14ac:dyDescent="0.3">
      <c r="B2" s="6" t="s">
        <v>1</v>
      </c>
      <c r="J2" s="65"/>
      <c r="P2" s="18"/>
    </row>
    <row r="3" spans="2:16" s="6" customFormat="1" ht="18.75" x14ac:dyDescent="0.3">
      <c r="B3" s="6" t="s">
        <v>2</v>
      </c>
      <c r="J3" s="65"/>
      <c r="P3" s="18"/>
    </row>
    <row r="4" spans="2:16" s="6" customFormat="1" ht="18.75" x14ac:dyDescent="0.3">
      <c r="B4" s="6" t="s">
        <v>3</v>
      </c>
      <c r="J4" s="65"/>
      <c r="P4" s="18"/>
    </row>
    <row r="5" spans="2:16" s="5" customFormat="1" ht="5.0999999999999996" customHeight="1" x14ac:dyDescent="0.25">
      <c r="J5" s="66"/>
      <c r="P5" s="9"/>
    </row>
    <row r="6" spans="2:16" s="4" customFormat="1" ht="15.75" x14ac:dyDescent="0.25">
      <c r="B6" s="4" t="s">
        <v>51</v>
      </c>
      <c r="J6" s="67"/>
      <c r="P6" s="8"/>
    </row>
    <row r="7" spans="2:16" x14ac:dyDescent="0.25">
      <c r="B7" t="s">
        <v>52</v>
      </c>
    </row>
    <row r="8" spans="2:16" ht="5.25" customHeight="1" x14ac:dyDescent="0.25">
      <c r="B8"/>
      <c r="L8" s="35"/>
    </row>
    <row r="9" spans="2:16" ht="15.75" thickBot="1" x14ac:dyDescent="0.3">
      <c r="B9" t="s">
        <v>53</v>
      </c>
      <c r="L9" s="35"/>
    </row>
    <row r="10" spans="2:16" ht="20.25" customHeight="1" thickTop="1" thickBot="1" x14ac:dyDescent="0.3">
      <c r="B10" s="21" t="s">
        <v>7</v>
      </c>
      <c r="C10" s="97" t="s">
        <v>16</v>
      </c>
      <c r="D10" s="97"/>
      <c r="E10" s="21" t="s">
        <v>6</v>
      </c>
      <c r="F10" s="21" t="s">
        <v>8</v>
      </c>
      <c r="G10" s="21" t="s">
        <v>9</v>
      </c>
      <c r="H10" s="21" t="s">
        <v>11</v>
      </c>
      <c r="I10" s="21" t="s">
        <v>12</v>
      </c>
      <c r="J10" s="49" t="s">
        <v>57</v>
      </c>
      <c r="K10" s="30"/>
      <c r="L10" s="38"/>
    </row>
    <row r="11" spans="2:16" ht="15.75" thickTop="1" x14ac:dyDescent="0.25">
      <c r="B11" s="2"/>
      <c r="C11" s="24"/>
      <c r="D11" s="24"/>
      <c r="E11" s="24"/>
    </row>
    <row r="12" spans="2:16" x14ac:dyDescent="0.25">
      <c r="B12" s="24" t="s">
        <v>4</v>
      </c>
      <c r="C12" s="2" t="s">
        <v>0</v>
      </c>
    </row>
    <row r="13" spans="2:16" x14ac:dyDescent="0.25">
      <c r="B13" s="23"/>
      <c r="C13" s="7" t="s">
        <v>5</v>
      </c>
      <c r="D13" t="s">
        <v>45</v>
      </c>
      <c r="E13" t="s">
        <v>40</v>
      </c>
      <c r="F13" s="23">
        <v>3</v>
      </c>
      <c r="G13" s="22" t="s">
        <v>13</v>
      </c>
      <c r="H13" s="10">
        <v>200000</v>
      </c>
      <c r="I13" s="10">
        <f t="shared" ref="I13" si="0">F13*H13</f>
        <v>600000</v>
      </c>
      <c r="J13" s="51">
        <v>0</v>
      </c>
      <c r="K13" s="10"/>
      <c r="L13" s="19"/>
    </row>
    <row r="14" spans="2:16" x14ac:dyDescent="0.25">
      <c r="B14" s="63"/>
      <c r="C14" s="7" t="s">
        <v>5</v>
      </c>
      <c r="D14" t="s">
        <v>45</v>
      </c>
      <c r="E14" t="s">
        <v>54</v>
      </c>
      <c r="F14" s="63">
        <v>1</v>
      </c>
      <c r="G14" s="64" t="s">
        <v>13</v>
      </c>
      <c r="H14" s="10">
        <v>100000</v>
      </c>
      <c r="I14" s="10">
        <f t="shared" ref="I14" si="1">F14*H14</f>
        <v>100000</v>
      </c>
      <c r="J14" s="51">
        <v>0</v>
      </c>
      <c r="K14" s="10"/>
      <c r="L14" s="19"/>
    </row>
    <row r="15" spans="2:16" x14ac:dyDescent="0.25">
      <c r="B15" s="61"/>
      <c r="C15" s="7" t="s">
        <v>5</v>
      </c>
      <c r="D15" t="s">
        <v>39</v>
      </c>
      <c r="E15" t="s">
        <v>40</v>
      </c>
      <c r="F15" s="61">
        <v>3</v>
      </c>
      <c r="G15" s="62" t="s">
        <v>13</v>
      </c>
      <c r="H15" s="10">
        <v>200000</v>
      </c>
      <c r="I15" s="10">
        <f t="shared" ref="I15" si="2">F15*H15</f>
        <v>600000</v>
      </c>
      <c r="J15" s="51">
        <v>0</v>
      </c>
      <c r="K15" s="10"/>
      <c r="L15" s="19"/>
    </row>
    <row r="16" spans="2:16" x14ac:dyDescent="0.25">
      <c r="B16" s="63"/>
      <c r="C16" s="7" t="s">
        <v>5</v>
      </c>
      <c r="D16" t="s">
        <v>39</v>
      </c>
      <c r="E16" t="s">
        <v>54</v>
      </c>
      <c r="F16" s="63">
        <v>1</v>
      </c>
      <c r="G16" s="64" t="s">
        <v>13</v>
      </c>
      <c r="H16" s="10">
        <v>100000</v>
      </c>
      <c r="I16" s="10">
        <f t="shared" ref="I16" si="3">F16*H16</f>
        <v>100000</v>
      </c>
      <c r="J16" s="51">
        <v>0</v>
      </c>
      <c r="K16" s="10"/>
      <c r="L16" s="19"/>
    </row>
    <row r="17" spans="2:18" x14ac:dyDescent="0.25">
      <c r="B17" s="28"/>
      <c r="C17" s="7" t="s">
        <v>5</v>
      </c>
      <c r="D17" t="s">
        <v>42</v>
      </c>
      <c r="E17" t="s">
        <v>42</v>
      </c>
      <c r="F17" s="28">
        <v>3</v>
      </c>
      <c r="G17" s="27" t="s">
        <v>13</v>
      </c>
      <c r="H17" s="10">
        <v>100000</v>
      </c>
      <c r="I17" s="19">
        <f t="shared" ref="I17" si="4">F17*H17</f>
        <v>300000</v>
      </c>
      <c r="J17" s="52">
        <v>0</v>
      </c>
      <c r="K17" s="10"/>
      <c r="P17" s="19">
        <v>300000</v>
      </c>
      <c r="Q17" s="10">
        <f>P17+P18+P24+P25</f>
        <v>1150000</v>
      </c>
      <c r="R17" s="10">
        <f>Q17-350000</f>
        <v>800000</v>
      </c>
    </row>
    <row r="18" spans="2:18" x14ac:dyDescent="0.25">
      <c r="B18" s="63"/>
      <c r="C18" s="7" t="s">
        <v>5</v>
      </c>
      <c r="D18" t="s">
        <v>42</v>
      </c>
      <c r="E18" t="s">
        <v>54</v>
      </c>
      <c r="F18" s="63">
        <v>1</v>
      </c>
      <c r="G18" s="64" t="s">
        <v>13</v>
      </c>
      <c r="H18" s="10">
        <v>50000</v>
      </c>
      <c r="I18" s="13">
        <f t="shared" ref="I18" si="5">F18*H18</f>
        <v>50000</v>
      </c>
      <c r="J18" s="52">
        <v>0</v>
      </c>
      <c r="K18" s="10"/>
      <c r="P18" s="19">
        <v>50000</v>
      </c>
    </row>
    <row r="19" spans="2:18" x14ac:dyDescent="0.25">
      <c r="B19" s="23"/>
      <c r="D19" s="2" t="s">
        <v>20</v>
      </c>
      <c r="H19" s="12"/>
      <c r="I19" s="11">
        <f>SUM(I13:I18)</f>
        <v>1750000</v>
      </c>
      <c r="J19" s="53">
        <f>SUM(J13:J18)</f>
        <v>0</v>
      </c>
      <c r="K19" s="11"/>
      <c r="P19" s="36"/>
      <c r="Q19" s="98"/>
      <c r="R19" s="99"/>
    </row>
    <row r="20" spans="2:18" x14ac:dyDescent="0.25">
      <c r="B20" s="2"/>
      <c r="C20" s="24"/>
      <c r="D20" s="24"/>
      <c r="E20" s="24"/>
      <c r="P20" s="35"/>
    </row>
    <row r="21" spans="2:18" x14ac:dyDescent="0.25">
      <c r="B21" s="24" t="s">
        <v>14</v>
      </c>
      <c r="C21" s="2" t="s">
        <v>15</v>
      </c>
      <c r="P21" s="35"/>
    </row>
    <row r="22" spans="2:18" x14ac:dyDescent="0.25">
      <c r="B22" s="23"/>
      <c r="C22" s="7" t="s">
        <v>5</v>
      </c>
      <c r="D22" t="s">
        <v>17</v>
      </c>
      <c r="E22" t="s">
        <v>18</v>
      </c>
      <c r="F22" s="23">
        <v>0</v>
      </c>
      <c r="G22" s="22" t="s">
        <v>10</v>
      </c>
      <c r="H22" s="10">
        <v>400000</v>
      </c>
      <c r="I22" s="10">
        <f t="shared" ref="I22:I27" si="6">F22*H22</f>
        <v>0</v>
      </c>
      <c r="J22" s="51">
        <v>0</v>
      </c>
      <c r="K22" s="10"/>
      <c r="P22" s="19"/>
    </row>
    <row r="23" spans="2:18" x14ac:dyDescent="0.25">
      <c r="B23" s="23"/>
      <c r="C23" s="7" t="s">
        <v>5</v>
      </c>
      <c r="D23" t="s">
        <v>21</v>
      </c>
      <c r="F23" s="39">
        <v>0</v>
      </c>
      <c r="G23" s="22" t="s">
        <v>13</v>
      </c>
      <c r="H23" s="10">
        <v>450000</v>
      </c>
      <c r="I23" s="10">
        <f t="shared" si="6"/>
        <v>0</v>
      </c>
      <c r="J23" s="51">
        <v>0</v>
      </c>
      <c r="K23" s="10"/>
      <c r="P23" s="19"/>
    </row>
    <row r="24" spans="2:18" x14ac:dyDescent="0.25">
      <c r="B24" s="23"/>
      <c r="C24" s="7" t="s">
        <v>5</v>
      </c>
      <c r="D24" t="s">
        <v>50</v>
      </c>
      <c r="F24" s="39">
        <v>1</v>
      </c>
      <c r="G24" s="22" t="s">
        <v>19</v>
      </c>
      <c r="H24" s="10">
        <v>500000</v>
      </c>
      <c r="I24" s="10">
        <f>F24*H24</f>
        <v>500000</v>
      </c>
      <c r="J24" s="51">
        <v>0</v>
      </c>
      <c r="K24" s="10"/>
      <c r="P24" s="19">
        <v>500000</v>
      </c>
    </row>
    <row r="25" spans="2:18" x14ac:dyDescent="0.25">
      <c r="B25" s="23"/>
      <c r="C25" s="7" t="s">
        <v>5</v>
      </c>
      <c r="D25" t="s">
        <v>37</v>
      </c>
      <c r="F25" s="39">
        <v>1</v>
      </c>
      <c r="G25" s="22" t="s">
        <v>13</v>
      </c>
      <c r="H25" s="10">
        <v>300000</v>
      </c>
      <c r="I25" s="10">
        <f>H25*F25</f>
        <v>300000</v>
      </c>
      <c r="J25" s="51">
        <v>0</v>
      </c>
      <c r="K25" s="10"/>
      <c r="P25" s="19">
        <v>300000</v>
      </c>
    </row>
    <row r="26" spans="2:18" x14ac:dyDescent="0.25">
      <c r="B26" s="23"/>
      <c r="C26" s="7" t="s">
        <v>5</v>
      </c>
      <c r="D26" t="s">
        <v>17</v>
      </c>
      <c r="E26" t="s">
        <v>23</v>
      </c>
      <c r="F26" s="39">
        <v>0</v>
      </c>
      <c r="G26" s="22" t="s">
        <v>19</v>
      </c>
      <c r="H26" s="10">
        <v>75000</v>
      </c>
      <c r="I26" s="10">
        <f t="shared" si="6"/>
        <v>0</v>
      </c>
      <c r="J26" s="51">
        <v>0</v>
      </c>
      <c r="K26" s="10"/>
      <c r="P26" s="19"/>
    </row>
    <row r="27" spans="2:18" x14ac:dyDescent="0.25">
      <c r="B27" s="23"/>
      <c r="C27" s="7" t="s">
        <v>5</v>
      </c>
      <c r="D27" t="s">
        <v>24</v>
      </c>
      <c r="F27" s="39">
        <v>2</v>
      </c>
      <c r="G27" s="22" t="s">
        <v>25</v>
      </c>
      <c r="H27" s="10">
        <v>400000</v>
      </c>
      <c r="I27" s="19">
        <f t="shared" si="6"/>
        <v>800000</v>
      </c>
      <c r="J27" s="52">
        <v>0</v>
      </c>
      <c r="K27" s="19"/>
      <c r="P27" s="19"/>
    </row>
    <row r="28" spans="2:18" x14ac:dyDescent="0.25">
      <c r="B28" s="63"/>
      <c r="C28" s="7" t="s">
        <v>5</v>
      </c>
      <c r="D28" t="s">
        <v>56</v>
      </c>
      <c r="F28" s="63">
        <v>2</v>
      </c>
      <c r="G28" s="64" t="s">
        <v>25</v>
      </c>
      <c r="H28" s="10">
        <v>100000</v>
      </c>
      <c r="I28" s="13">
        <f t="shared" ref="I28" si="7">F28*H28</f>
        <v>200000</v>
      </c>
      <c r="J28" s="52">
        <v>0</v>
      </c>
      <c r="K28" s="19"/>
      <c r="P28" s="19"/>
    </row>
    <row r="29" spans="2:18" x14ac:dyDescent="0.25">
      <c r="B29" s="23"/>
      <c r="D29" s="2" t="s">
        <v>20</v>
      </c>
      <c r="H29" s="12"/>
      <c r="I29" s="12">
        <f>SUM(I22:I28)</f>
        <v>1800000</v>
      </c>
      <c r="J29" s="53">
        <f>SUM(J22:J27)</f>
        <v>0</v>
      </c>
      <c r="K29" s="11"/>
      <c r="P29" s="36"/>
      <c r="Q29" s="98"/>
      <c r="R29" s="99"/>
    </row>
    <row r="30" spans="2:18" x14ac:dyDescent="0.25">
      <c r="B30" s="2"/>
      <c r="C30" s="24"/>
      <c r="D30" s="24"/>
      <c r="E30" s="24"/>
      <c r="P30" s="35"/>
    </row>
    <row r="31" spans="2:18" x14ac:dyDescent="0.25">
      <c r="B31" s="24" t="s">
        <v>26</v>
      </c>
      <c r="C31" s="2" t="s">
        <v>27</v>
      </c>
      <c r="P31" s="35"/>
    </row>
    <row r="32" spans="2:18" x14ac:dyDescent="0.25">
      <c r="B32" s="23"/>
      <c r="C32" s="7" t="s">
        <v>5</v>
      </c>
      <c r="D32" t="s">
        <v>28</v>
      </c>
      <c r="E32"/>
      <c r="F32" s="23">
        <v>2</v>
      </c>
      <c r="G32" s="22" t="s">
        <v>29</v>
      </c>
      <c r="H32" s="10">
        <v>50000</v>
      </c>
      <c r="I32" s="10">
        <f>H32*F32</f>
        <v>100000</v>
      </c>
      <c r="J32" s="51">
        <v>0</v>
      </c>
      <c r="K32" s="10"/>
      <c r="P32" s="19">
        <v>100000</v>
      </c>
    </row>
    <row r="33" spans="2:16" x14ac:dyDescent="0.25">
      <c r="B33" s="23"/>
      <c r="C33" s="7" t="s">
        <v>5</v>
      </c>
      <c r="D33" t="s">
        <v>30</v>
      </c>
      <c r="F33" s="23">
        <v>1</v>
      </c>
      <c r="G33" s="22" t="s">
        <v>29</v>
      </c>
      <c r="H33" s="10">
        <v>25000</v>
      </c>
      <c r="I33" s="10">
        <f>H33*F33</f>
        <v>25000</v>
      </c>
      <c r="J33" s="51">
        <v>0</v>
      </c>
      <c r="K33" s="10"/>
      <c r="P33" s="19">
        <v>25000</v>
      </c>
    </row>
    <row r="34" spans="2:16" x14ac:dyDescent="0.25">
      <c r="B34" s="26"/>
      <c r="C34" s="7" t="s">
        <v>5</v>
      </c>
      <c r="D34" t="s">
        <v>38</v>
      </c>
      <c r="F34" s="26">
        <v>0</v>
      </c>
      <c r="G34" s="25" t="s">
        <v>29</v>
      </c>
      <c r="H34" s="10">
        <v>0</v>
      </c>
      <c r="I34" s="10">
        <f t="shared" ref="I34:I35" si="8">H34*F34</f>
        <v>0</v>
      </c>
      <c r="J34" s="51">
        <v>0</v>
      </c>
      <c r="K34" s="10"/>
      <c r="P34" s="19"/>
    </row>
    <row r="35" spans="2:16" x14ac:dyDescent="0.25">
      <c r="B35" s="23"/>
      <c r="C35" s="7" t="s">
        <v>5</v>
      </c>
      <c r="D35" t="s">
        <v>31</v>
      </c>
      <c r="F35" s="23">
        <v>1</v>
      </c>
      <c r="G35" s="22" t="s">
        <v>29</v>
      </c>
      <c r="H35" s="10">
        <v>100000</v>
      </c>
      <c r="I35" s="13">
        <f t="shared" si="8"/>
        <v>100000</v>
      </c>
      <c r="J35" s="52">
        <v>0</v>
      </c>
      <c r="K35" s="19"/>
      <c r="P35" s="19">
        <v>0</v>
      </c>
    </row>
    <row r="36" spans="2:16" x14ac:dyDescent="0.25">
      <c r="B36" s="23"/>
      <c r="D36" s="2" t="s">
        <v>20</v>
      </c>
      <c r="H36" s="12"/>
      <c r="I36" s="11">
        <f>SUM(I32:I35)</f>
        <v>225000</v>
      </c>
      <c r="J36" s="53">
        <f>SUM(J32:J35)</f>
        <v>0</v>
      </c>
      <c r="K36" s="11"/>
      <c r="L36" s="36"/>
    </row>
    <row r="37" spans="2:16" ht="15.75" thickBot="1" x14ac:dyDescent="0.3">
      <c r="B37" s="23"/>
      <c r="L37" s="35"/>
    </row>
    <row r="38" spans="2:16" ht="19.5" customHeight="1" thickTop="1" thickBot="1" x14ac:dyDescent="0.3">
      <c r="B38" s="15"/>
      <c r="C38" s="16"/>
      <c r="D38" s="100" t="s">
        <v>32</v>
      </c>
      <c r="E38" s="100"/>
      <c r="F38" s="100"/>
      <c r="G38" s="100"/>
      <c r="H38" s="100"/>
      <c r="I38" s="17">
        <f>I19+I29+I36</f>
        <v>3775000</v>
      </c>
      <c r="J38" s="54">
        <f>J19+J29+J36</f>
        <v>0</v>
      </c>
      <c r="K38" s="17"/>
      <c r="L38" s="37"/>
    </row>
    <row r="39" spans="2:16" s="35" customFormat="1" ht="19.5" customHeight="1" thickTop="1" x14ac:dyDescent="0.25">
      <c r="B39" s="40"/>
      <c r="D39" s="41"/>
      <c r="E39" s="41"/>
      <c r="F39" s="41"/>
      <c r="G39" s="41"/>
      <c r="H39" s="41"/>
      <c r="I39" s="47" t="s">
        <v>43</v>
      </c>
      <c r="J39" s="55">
        <f>I38-J38</f>
        <v>3775000</v>
      </c>
      <c r="K39" s="37"/>
      <c r="L39" s="37"/>
      <c r="P39" s="34"/>
    </row>
    <row r="40" spans="2:16" s="35" customFormat="1" ht="19.5" customHeight="1" x14ac:dyDescent="0.25">
      <c r="B40" s="40"/>
      <c r="D40" s="41"/>
      <c r="E40" s="41"/>
      <c r="F40" s="41"/>
      <c r="G40" s="41"/>
      <c r="H40" s="41"/>
      <c r="I40" s="37"/>
      <c r="J40" s="55"/>
      <c r="K40" s="37"/>
      <c r="L40" s="37"/>
      <c r="P40" s="34"/>
    </row>
    <row r="41" spans="2:16" x14ac:dyDescent="0.25">
      <c r="B41" s="23"/>
      <c r="H41"/>
      <c r="L41" s="10"/>
    </row>
    <row r="42" spans="2:16" x14ac:dyDescent="0.25">
      <c r="B42" s="23"/>
    </row>
    <row r="43" spans="2:16" x14ac:dyDescent="0.25">
      <c r="H43" s="101" t="s">
        <v>55</v>
      </c>
      <c r="I43" s="101"/>
      <c r="J43" s="68"/>
      <c r="K43" s="31"/>
    </row>
    <row r="44" spans="2:16" x14ac:dyDescent="0.25">
      <c r="D44" s="2" t="s">
        <v>36</v>
      </c>
      <c r="H44" s="102" t="s">
        <v>33</v>
      </c>
      <c r="I44" s="102"/>
      <c r="J44" s="69"/>
      <c r="K44" s="32"/>
      <c r="L44" s="32"/>
    </row>
    <row r="51" spans="4:12" x14ac:dyDescent="0.25">
      <c r="D51" s="14" t="s">
        <v>34</v>
      </c>
      <c r="H51" s="96" t="s">
        <v>45</v>
      </c>
      <c r="I51" s="96"/>
      <c r="J51" s="70"/>
      <c r="K51" s="33"/>
    </row>
    <row r="52" spans="4:12" x14ac:dyDescent="0.25">
      <c r="D52" s="22" t="s">
        <v>35</v>
      </c>
      <c r="H52" s="96"/>
      <c r="I52" s="96"/>
      <c r="J52" s="70"/>
      <c r="K52" s="29"/>
      <c r="L52" s="20"/>
    </row>
  </sheetData>
  <mergeCells count="8">
    <mergeCell ref="H52:I52"/>
    <mergeCell ref="C10:D10"/>
    <mergeCell ref="D38:H38"/>
    <mergeCell ref="H51:I51"/>
    <mergeCell ref="Q29:R29"/>
    <mergeCell ref="Q19:R19"/>
    <mergeCell ref="H43:I43"/>
    <mergeCell ref="H44:I44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  <ignoredErrors>
    <ignoredError sqref="I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2"/>
  <sheetViews>
    <sheetView showGridLines="0" view="pageBreakPreview" zoomScale="80" zoomScaleNormal="90" zoomScaleSheetLayoutView="80" workbookViewId="0">
      <selection activeCell="L21" sqref="L21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3.42578125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8" width="17.28515625" style="3" customWidth="1"/>
    <col min="9" max="9" width="5.85546875" style="3" bestFit="1" customWidth="1"/>
    <col min="10" max="10" width="13.5703125" style="3" bestFit="1" customWidth="1"/>
    <col min="11" max="11" width="1.85546875" style="3" bestFit="1" customWidth="1"/>
    <col min="12" max="12" width="13.5703125" style="50" bestFit="1" customWidth="1"/>
    <col min="13" max="13" width="14.140625" style="3" hidden="1" customWidth="1"/>
    <col min="14" max="14" width="9.140625" style="3"/>
    <col min="15" max="15" width="19.42578125" style="1" customWidth="1"/>
    <col min="16" max="16" width="13.7109375" style="3" bestFit="1" customWidth="1"/>
    <col min="17" max="17" width="12.140625" style="3" bestFit="1" customWidth="1"/>
    <col min="18" max="16384" width="9.140625" style="3"/>
  </cols>
  <sheetData>
    <row r="2" spans="2:17" s="6" customFormat="1" ht="18.75" x14ac:dyDescent="0.3">
      <c r="B2" s="6" t="s">
        <v>1</v>
      </c>
      <c r="K2" s="6" t="s">
        <v>58</v>
      </c>
      <c r="L2" s="65"/>
      <c r="O2" s="18"/>
    </row>
    <row r="3" spans="2:17" s="6" customFormat="1" ht="18.75" x14ac:dyDescent="0.3">
      <c r="B3" s="6" t="s">
        <v>67</v>
      </c>
      <c r="L3" s="65"/>
      <c r="O3" s="18"/>
    </row>
    <row r="4" spans="2:17" s="6" customFormat="1" ht="18.75" x14ac:dyDescent="0.3">
      <c r="B4" s="6" t="s">
        <v>70</v>
      </c>
      <c r="L4" s="65"/>
      <c r="O4" s="18"/>
    </row>
    <row r="5" spans="2:17" s="5" customFormat="1" ht="15.75" x14ac:dyDescent="0.25">
      <c r="B5" s="5" t="s">
        <v>68</v>
      </c>
      <c r="L5" s="66"/>
      <c r="O5" s="9"/>
    </row>
    <row r="6" spans="2:17" s="4" customFormat="1" ht="15.75" x14ac:dyDescent="0.25">
      <c r="B6" s="4" t="s">
        <v>69</v>
      </c>
      <c r="L6" s="67"/>
      <c r="O6" s="8"/>
    </row>
    <row r="7" spans="2:17" x14ac:dyDescent="0.25">
      <c r="B7" t="s">
        <v>71</v>
      </c>
      <c r="D7" s="92" t="s">
        <v>72</v>
      </c>
    </row>
    <row r="8" spans="2:17" x14ac:dyDescent="0.25">
      <c r="B8"/>
      <c r="D8" s="92" t="s">
        <v>73</v>
      </c>
    </row>
    <row r="9" spans="2:17" x14ac:dyDescent="0.25">
      <c r="B9" s="91"/>
      <c r="D9" s="92" t="s">
        <v>74</v>
      </c>
    </row>
    <row r="10" spans="2:17" ht="15.75" thickBot="1" x14ac:dyDescent="0.3">
      <c r="B10" t="s">
        <v>75</v>
      </c>
      <c r="F10" s="71"/>
      <c r="G10" s="2"/>
    </row>
    <row r="11" spans="2:17" ht="20.25" customHeight="1" thickTop="1" thickBot="1" x14ac:dyDescent="0.3">
      <c r="B11" s="76" t="s">
        <v>7</v>
      </c>
      <c r="C11" s="97" t="s">
        <v>16</v>
      </c>
      <c r="D11" s="97"/>
      <c r="E11" s="76" t="s">
        <v>6</v>
      </c>
      <c r="F11" s="76" t="s">
        <v>8</v>
      </c>
      <c r="G11" s="76" t="s">
        <v>9</v>
      </c>
      <c r="H11" s="76" t="s">
        <v>11</v>
      </c>
      <c r="I11" s="76" t="s">
        <v>61</v>
      </c>
      <c r="J11" s="76" t="s">
        <v>12</v>
      </c>
      <c r="K11" s="76"/>
      <c r="L11" s="49" t="s">
        <v>57</v>
      </c>
    </row>
    <row r="12" spans="2:17" ht="15.75" thickTop="1" x14ac:dyDescent="0.25">
      <c r="B12" s="2"/>
      <c r="C12" s="80"/>
      <c r="D12" s="80"/>
      <c r="E12" s="80"/>
    </row>
    <row r="13" spans="2:17" x14ac:dyDescent="0.25">
      <c r="B13" s="80" t="s">
        <v>4</v>
      </c>
      <c r="C13" s="2" t="s">
        <v>0</v>
      </c>
    </row>
    <row r="14" spans="2:17" x14ac:dyDescent="0.25">
      <c r="B14" s="77"/>
      <c r="C14" s="7" t="s">
        <v>5</v>
      </c>
      <c r="D14" t="s">
        <v>76</v>
      </c>
      <c r="E14"/>
      <c r="F14" s="77">
        <v>2</v>
      </c>
      <c r="G14" s="79" t="s">
        <v>13</v>
      </c>
      <c r="H14" s="10">
        <v>200000</v>
      </c>
      <c r="I14" s="74"/>
      <c r="J14" s="19">
        <f>F14*H14</f>
        <v>400000</v>
      </c>
      <c r="K14" s="10"/>
      <c r="L14" s="51">
        <f>J14</f>
        <v>400000</v>
      </c>
    </row>
    <row r="15" spans="2:17" x14ac:dyDescent="0.25">
      <c r="B15" s="77"/>
      <c r="C15" s="7" t="s">
        <v>5</v>
      </c>
      <c r="D15" t="s">
        <v>42</v>
      </c>
      <c r="E15"/>
      <c r="F15" s="77">
        <v>2</v>
      </c>
      <c r="G15" s="79" t="s">
        <v>13</v>
      </c>
      <c r="H15" s="10">
        <v>100000</v>
      </c>
      <c r="I15" s="10"/>
      <c r="J15" s="13">
        <f t="shared" ref="J15" si="0">F15*H15</f>
        <v>200000</v>
      </c>
      <c r="K15" s="10"/>
      <c r="L15" s="84">
        <f>J15</f>
        <v>200000</v>
      </c>
      <c r="P15" s="10" t="e">
        <f>#REF!+#REF!+#REF!</f>
        <v>#REF!</v>
      </c>
    </row>
    <row r="16" spans="2:17" x14ac:dyDescent="0.25">
      <c r="B16" s="77"/>
      <c r="D16" s="2" t="s">
        <v>20</v>
      </c>
      <c r="H16" s="12"/>
      <c r="I16" s="12"/>
      <c r="J16" s="11">
        <f>SUM(J14:J15)</f>
        <v>600000</v>
      </c>
      <c r="K16" s="11"/>
      <c r="L16" s="36">
        <f>SUM(L14:L15)</f>
        <v>600000</v>
      </c>
      <c r="O16" s="36"/>
      <c r="P16" s="98"/>
      <c r="Q16" s="99"/>
    </row>
    <row r="17" spans="2:17" x14ac:dyDescent="0.25">
      <c r="B17" s="2"/>
      <c r="C17" s="80"/>
      <c r="D17" s="80"/>
      <c r="E17" s="80"/>
      <c r="O17" s="35"/>
    </row>
    <row r="18" spans="2:17" x14ac:dyDescent="0.25">
      <c r="B18" s="80" t="s">
        <v>14</v>
      </c>
      <c r="C18" s="2" t="s">
        <v>15</v>
      </c>
      <c r="O18" s="35"/>
      <c r="P18" s="1">
        <f>237500</f>
        <v>237500</v>
      </c>
    </row>
    <row r="19" spans="2:17" x14ac:dyDescent="0.25">
      <c r="B19" s="77"/>
      <c r="C19" s="7" t="s">
        <v>5</v>
      </c>
      <c r="D19" t="s">
        <v>59</v>
      </c>
      <c r="F19" s="77">
        <v>2</v>
      </c>
      <c r="G19" s="79" t="s">
        <v>13</v>
      </c>
      <c r="H19" s="10">
        <v>250000</v>
      </c>
      <c r="I19" s="10"/>
      <c r="J19" s="10">
        <f>H19*F19</f>
        <v>500000</v>
      </c>
      <c r="K19" s="10"/>
      <c r="L19" s="10">
        <f>J19</f>
        <v>500000</v>
      </c>
      <c r="O19" s="19"/>
    </row>
    <row r="20" spans="2:17" x14ac:dyDescent="0.25">
      <c r="B20" s="77"/>
      <c r="C20" s="7" t="s">
        <v>5</v>
      </c>
      <c r="D20" t="s">
        <v>60</v>
      </c>
      <c r="F20" s="77">
        <v>2</v>
      </c>
      <c r="G20" s="79" t="s">
        <v>13</v>
      </c>
      <c r="H20" s="10">
        <v>100000</v>
      </c>
      <c r="I20" s="10"/>
      <c r="J20" s="10">
        <f>H20*F20</f>
        <v>200000</v>
      </c>
      <c r="K20" s="10"/>
      <c r="L20" s="10">
        <v>212500</v>
      </c>
      <c r="M20" s="10"/>
      <c r="O20" s="19"/>
    </row>
    <row r="21" spans="2:17" x14ac:dyDescent="0.25">
      <c r="B21" s="77"/>
      <c r="C21" s="7" t="s">
        <v>5</v>
      </c>
      <c r="D21" t="s">
        <v>24</v>
      </c>
      <c r="F21" s="77">
        <v>1</v>
      </c>
      <c r="G21" s="79" t="s">
        <v>25</v>
      </c>
      <c r="H21" s="10">
        <v>500000</v>
      </c>
      <c r="I21" s="10"/>
      <c r="J21" s="19">
        <f t="shared" ref="J21:J22" si="1">F21*H21</f>
        <v>500000</v>
      </c>
      <c r="K21" s="19"/>
      <c r="L21" s="52">
        <v>501000</v>
      </c>
      <c r="O21" s="19"/>
    </row>
    <row r="22" spans="2:17" ht="17.25" x14ac:dyDescent="0.4">
      <c r="B22" s="77"/>
      <c r="C22" s="7" t="s">
        <v>5</v>
      </c>
      <c r="D22" t="s">
        <v>56</v>
      </c>
      <c r="F22" s="77">
        <v>0</v>
      </c>
      <c r="G22" s="79" t="s">
        <v>25</v>
      </c>
      <c r="H22" s="10">
        <v>150000</v>
      </c>
      <c r="I22" s="10"/>
      <c r="J22" s="72">
        <f t="shared" si="1"/>
        <v>0</v>
      </c>
      <c r="K22" s="19"/>
      <c r="L22" s="73">
        <f>J22</f>
        <v>0</v>
      </c>
      <c r="O22" s="19"/>
    </row>
    <row r="23" spans="2:17" x14ac:dyDescent="0.25">
      <c r="B23" s="77"/>
      <c r="D23" s="2" t="s">
        <v>20</v>
      </c>
      <c r="H23" s="12"/>
      <c r="I23" s="12"/>
      <c r="J23" s="12">
        <f>SUM(J19:J22)</f>
        <v>1200000</v>
      </c>
      <c r="K23" s="12"/>
      <c r="L23" s="53">
        <f>SUM(L19:L22)</f>
        <v>1213500</v>
      </c>
      <c r="O23" s="36"/>
      <c r="P23" s="98"/>
      <c r="Q23" s="99"/>
    </row>
    <row r="24" spans="2:17" ht="15" customHeight="1" x14ac:dyDescent="0.25">
      <c r="B24" s="77"/>
      <c r="D24" s="2"/>
      <c r="H24" s="12"/>
      <c r="I24" s="12"/>
      <c r="J24" s="11"/>
      <c r="K24" s="11"/>
      <c r="L24" s="53"/>
    </row>
    <row r="25" spans="2:17" x14ac:dyDescent="0.25">
      <c r="B25" s="83" t="s">
        <v>26</v>
      </c>
      <c r="C25" s="2" t="s">
        <v>27</v>
      </c>
      <c r="O25" s="35"/>
    </row>
    <row r="26" spans="2:17" x14ac:dyDescent="0.25">
      <c r="B26" s="81"/>
      <c r="C26" s="7" t="s">
        <v>5</v>
      </c>
      <c r="D26" t="s">
        <v>62</v>
      </c>
      <c r="E26"/>
      <c r="F26" s="81">
        <v>0</v>
      </c>
      <c r="G26" s="82" t="s">
        <v>29</v>
      </c>
      <c r="H26" s="10">
        <v>50000</v>
      </c>
      <c r="I26" s="10"/>
      <c r="J26" s="10">
        <f>F26*H26</f>
        <v>0</v>
      </c>
      <c r="K26" s="10"/>
      <c r="L26" s="51">
        <f>J26</f>
        <v>0</v>
      </c>
      <c r="O26" s="19"/>
    </row>
    <row r="27" spans="2:17" x14ac:dyDescent="0.25">
      <c r="B27" s="81"/>
      <c r="C27" s="7" t="s">
        <v>5</v>
      </c>
      <c r="D27" t="s">
        <v>30</v>
      </c>
      <c r="F27" s="81">
        <v>0</v>
      </c>
      <c r="G27" s="82" t="s">
        <v>29</v>
      </c>
      <c r="H27" s="10">
        <v>50000</v>
      </c>
      <c r="I27" s="10"/>
      <c r="J27" s="10">
        <f>F27*H27</f>
        <v>0</v>
      </c>
      <c r="K27" s="10"/>
      <c r="L27" s="51">
        <f>J27</f>
        <v>0</v>
      </c>
      <c r="O27" s="19"/>
    </row>
    <row r="28" spans="2:17" x14ac:dyDescent="0.25">
      <c r="B28" s="81"/>
      <c r="C28" s="7" t="s">
        <v>5</v>
      </c>
      <c r="D28" t="s">
        <v>63</v>
      </c>
      <c r="F28" s="81">
        <v>2</v>
      </c>
      <c r="G28" s="82" t="s">
        <v>64</v>
      </c>
      <c r="H28" s="10">
        <v>250000</v>
      </c>
      <c r="I28" s="10"/>
      <c r="J28" s="13">
        <f>F28*H28</f>
        <v>500000</v>
      </c>
      <c r="K28" s="10"/>
      <c r="L28" s="84">
        <f>J28</f>
        <v>500000</v>
      </c>
      <c r="O28" s="19"/>
    </row>
    <row r="29" spans="2:17" x14ac:dyDescent="0.25">
      <c r="B29" s="81"/>
      <c r="D29" s="2" t="s">
        <v>20</v>
      </c>
      <c r="H29" s="12"/>
      <c r="I29" s="12"/>
      <c r="J29" s="12">
        <f>SUM(J25:J28)</f>
        <v>500000</v>
      </c>
      <c r="K29" s="12"/>
      <c r="L29" s="53">
        <f>SUM(L25:L28)</f>
        <v>500000</v>
      </c>
      <c r="O29" s="36"/>
      <c r="P29" s="98"/>
      <c r="Q29" s="99"/>
    </row>
    <row r="30" spans="2:17" ht="15.75" thickBot="1" x14ac:dyDescent="0.3">
      <c r="B30" s="81"/>
      <c r="C30" s="7"/>
      <c r="D30"/>
      <c r="F30" s="81"/>
      <c r="G30" s="82"/>
      <c r="H30" s="10"/>
      <c r="I30" s="10"/>
      <c r="J30" s="10"/>
      <c r="K30" s="10"/>
      <c r="L30" s="51"/>
      <c r="O30" s="19"/>
    </row>
    <row r="31" spans="2:17" ht="19.5" customHeight="1" thickTop="1" thickBot="1" x14ac:dyDescent="0.3">
      <c r="B31" s="15"/>
      <c r="C31" s="16"/>
      <c r="D31" s="100" t="s">
        <v>32</v>
      </c>
      <c r="E31" s="100"/>
      <c r="F31" s="100"/>
      <c r="G31" s="100"/>
      <c r="H31" s="100"/>
      <c r="I31" s="78"/>
      <c r="J31" s="17">
        <f>J16+J23+J29</f>
        <v>2300000</v>
      </c>
      <c r="K31" s="17"/>
      <c r="L31" s="54">
        <f>L16+L23+L29</f>
        <v>2313500</v>
      </c>
      <c r="P31" s="3">
        <v>17000000</v>
      </c>
    </row>
    <row r="32" spans="2:17" s="35" customFormat="1" ht="19.5" customHeight="1" thickTop="1" x14ac:dyDescent="0.25">
      <c r="B32" s="40"/>
      <c r="D32" s="41"/>
      <c r="E32" s="41"/>
      <c r="F32" s="41"/>
      <c r="G32" s="41"/>
      <c r="H32" s="41"/>
      <c r="I32" s="41"/>
      <c r="J32" s="47" t="s">
        <v>66</v>
      </c>
      <c r="K32" s="47"/>
      <c r="L32" s="55">
        <f>J31-L31</f>
        <v>-13500</v>
      </c>
      <c r="O32" s="34"/>
      <c r="P32" s="93">
        <f>J31/P31</f>
        <v>0.13529411764705881</v>
      </c>
    </row>
    <row r="33" spans="4:15" x14ac:dyDescent="0.25">
      <c r="H33" s="101" t="s">
        <v>77</v>
      </c>
      <c r="I33" s="101"/>
      <c r="J33" s="101"/>
      <c r="K33" s="79"/>
      <c r="L33" s="68"/>
    </row>
    <row r="34" spans="4:15" x14ac:dyDescent="0.25">
      <c r="D34" s="2" t="s">
        <v>36</v>
      </c>
      <c r="H34" s="102" t="s">
        <v>33</v>
      </c>
      <c r="I34" s="102"/>
      <c r="J34" s="102"/>
      <c r="K34" s="80"/>
      <c r="L34" s="69"/>
    </row>
    <row r="41" spans="4:15" x14ac:dyDescent="0.25">
      <c r="D41" s="14" t="s">
        <v>34</v>
      </c>
      <c r="H41" s="96" t="s">
        <v>76</v>
      </c>
      <c r="I41" s="96"/>
      <c r="J41" s="96"/>
      <c r="K41" s="75"/>
      <c r="L41" s="70"/>
      <c r="O41" s="3"/>
    </row>
    <row r="42" spans="4:15" x14ac:dyDescent="0.25">
      <c r="D42" s="79" t="s">
        <v>35</v>
      </c>
      <c r="H42" s="96"/>
      <c r="I42" s="96"/>
      <c r="J42" s="96"/>
      <c r="K42" s="75"/>
      <c r="L42" s="70"/>
      <c r="O42" s="3"/>
    </row>
  </sheetData>
  <mergeCells count="9">
    <mergeCell ref="H41:J41"/>
    <mergeCell ref="H42:J42"/>
    <mergeCell ref="C11:D11"/>
    <mergeCell ref="P16:Q16"/>
    <mergeCell ref="P23:Q23"/>
    <mergeCell ref="D31:H31"/>
    <mergeCell ref="H33:J33"/>
    <mergeCell ref="H34:J34"/>
    <mergeCell ref="P29:Q29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42"/>
  <sheetViews>
    <sheetView showGridLines="0" tabSelected="1" view="pageBreakPreview" topLeftCell="A6" zoomScale="80" zoomScaleNormal="90" zoomScaleSheetLayoutView="80" workbookViewId="0">
      <selection activeCell="R23" sqref="R23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8" width="17.28515625" style="3" customWidth="1"/>
    <col min="9" max="9" width="5.85546875" style="3" bestFit="1" customWidth="1"/>
    <col min="10" max="10" width="13.5703125" style="3" bestFit="1" customWidth="1"/>
    <col min="11" max="11" width="1.85546875" style="3" bestFit="1" customWidth="1"/>
    <col min="12" max="12" width="13.5703125" style="50" customWidth="1"/>
    <col min="13" max="13" width="14.140625" style="3" customWidth="1"/>
    <col min="14" max="14" width="9.140625" style="3"/>
    <col min="15" max="15" width="19.42578125" style="1" customWidth="1"/>
    <col min="16" max="16" width="13.7109375" style="3" bestFit="1" customWidth="1"/>
    <col min="17" max="17" width="12.140625" style="3" bestFit="1" customWidth="1"/>
    <col min="18" max="16384" width="9.140625" style="3"/>
  </cols>
  <sheetData>
    <row r="2" spans="2:17" s="6" customFormat="1" ht="18.75" x14ac:dyDescent="0.3">
      <c r="B2" s="6" t="s">
        <v>1</v>
      </c>
      <c r="K2" s="6" t="s">
        <v>58</v>
      </c>
      <c r="L2" s="65"/>
      <c r="O2" s="18"/>
    </row>
    <row r="3" spans="2:17" s="6" customFormat="1" ht="18.75" x14ac:dyDescent="0.3">
      <c r="B3" s="6" t="s">
        <v>2</v>
      </c>
      <c r="L3" s="65"/>
      <c r="O3" s="18"/>
    </row>
    <row r="4" spans="2:17" s="6" customFormat="1" ht="18.75" x14ac:dyDescent="0.3">
      <c r="B4" s="6" t="s">
        <v>79</v>
      </c>
      <c r="L4" s="65"/>
      <c r="O4" s="18"/>
    </row>
    <row r="5" spans="2:17" s="5" customFormat="1" ht="15.75" x14ac:dyDescent="0.25">
      <c r="B5" s="5" t="s">
        <v>83</v>
      </c>
      <c r="L5" s="66"/>
      <c r="O5" s="9"/>
    </row>
    <row r="6" spans="2:17" s="4" customFormat="1" ht="15.75" x14ac:dyDescent="0.25">
      <c r="B6" s="4" t="s">
        <v>84</v>
      </c>
      <c r="L6" s="67"/>
      <c r="O6" s="8"/>
    </row>
    <row r="7" spans="2:17" x14ac:dyDescent="0.25">
      <c r="B7" t="s">
        <v>65</v>
      </c>
    </row>
    <row r="8" spans="2:17" x14ac:dyDescent="0.25">
      <c r="B8" s="91" t="s">
        <v>85</v>
      </c>
    </row>
    <row r="9" spans="2:17" ht="15.75" thickBot="1" x14ac:dyDescent="0.3">
      <c r="B9" t="s">
        <v>86</v>
      </c>
      <c r="F9" s="71"/>
      <c r="G9" s="2"/>
    </row>
    <row r="10" spans="2:17" ht="20.25" customHeight="1" thickTop="1" thickBot="1" x14ac:dyDescent="0.3">
      <c r="B10" s="86" t="s">
        <v>7</v>
      </c>
      <c r="C10" s="97" t="s">
        <v>16</v>
      </c>
      <c r="D10" s="97"/>
      <c r="E10" s="86" t="s">
        <v>6</v>
      </c>
      <c r="F10" s="86" t="s">
        <v>8</v>
      </c>
      <c r="G10" s="86" t="s">
        <v>9</v>
      </c>
      <c r="H10" s="86" t="s">
        <v>11</v>
      </c>
      <c r="I10" s="86" t="s">
        <v>61</v>
      </c>
      <c r="J10" s="86" t="s">
        <v>12</v>
      </c>
      <c r="K10" s="86"/>
      <c r="L10" s="49" t="s">
        <v>57</v>
      </c>
    </row>
    <row r="11" spans="2:17" ht="15.75" thickTop="1" x14ac:dyDescent="0.25">
      <c r="B11" s="2"/>
      <c r="C11" s="90"/>
      <c r="D11" s="90"/>
      <c r="E11" s="90"/>
    </row>
    <row r="12" spans="2:17" x14ac:dyDescent="0.25">
      <c r="B12" s="90" t="s">
        <v>4</v>
      </c>
      <c r="C12" s="2" t="s">
        <v>0</v>
      </c>
    </row>
    <row r="13" spans="2:17" x14ac:dyDescent="0.25">
      <c r="B13" s="94"/>
      <c r="C13" s="7" t="s">
        <v>5</v>
      </c>
      <c r="D13" t="s">
        <v>80</v>
      </c>
      <c r="E13"/>
      <c r="F13" s="94">
        <v>1</v>
      </c>
      <c r="G13" s="95" t="s">
        <v>13</v>
      </c>
      <c r="H13" s="10">
        <v>130000</v>
      </c>
      <c r="I13" s="74"/>
      <c r="J13" s="19">
        <f>F13*H13</f>
        <v>130000</v>
      </c>
      <c r="K13" s="10"/>
      <c r="L13" s="51">
        <f>J13</f>
        <v>130000</v>
      </c>
    </row>
    <row r="14" spans="2:17" x14ac:dyDescent="0.25">
      <c r="B14" s="94"/>
      <c r="C14" s="7" t="s">
        <v>5</v>
      </c>
      <c r="D14" t="s">
        <v>87</v>
      </c>
      <c r="E14"/>
      <c r="F14" s="94">
        <v>1</v>
      </c>
      <c r="G14" s="95" t="s">
        <v>13</v>
      </c>
      <c r="H14" s="10">
        <v>100000</v>
      </c>
      <c r="I14" s="74"/>
      <c r="J14" s="19">
        <f>F14*H14</f>
        <v>100000</v>
      </c>
      <c r="K14" s="10"/>
      <c r="L14" s="51">
        <f>F14*50000</f>
        <v>50000</v>
      </c>
    </row>
    <row r="15" spans="2:17" x14ac:dyDescent="0.25">
      <c r="B15" s="94"/>
      <c r="C15" s="7" t="s">
        <v>5</v>
      </c>
      <c r="D15" t="s">
        <v>42</v>
      </c>
      <c r="E15"/>
      <c r="F15" s="94">
        <v>1</v>
      </c>
      <c r="G15" s="95" t="s">
        <v>13</v>
      </c>
      <c r="H15" s="10">
        <v>50000</v>
      </c>
      <c r="I15" s="74"/>
      <c r="J15" s="13">
        <f>F15*H15</f>
        <v>50000</v>
      </c>
      <c r="K15" s="10"/>
      <c r="L15" s="84">
        <f>F15*100000</f>
        <v>100000</v>
      </c>
    </row>
    <row r="16" spans="2:17" x14ac:dyDescent="0.25">
      <c r="B16" s="87"/>
      <c r="D16" s="2" t="s">
        <v>20</v>
      </c>
      <c r="H16" s="12"/>
      <c r="I16" s="12"/>
      <c r="J16" s="11">
        <f>SUM(J13:J15)</f>
        <v>280000</v>
      </c>
      <c r="K16" s="11"/>
      <c r="L16" s="11">
        <f>SUM(L13:L15)</f>
        <v>280000</v>
      </c>
      <c r="O16" s="36"/>
      <c r="P16" s="98"/>
      <c r="Q16" s="99"/>
    </row>
    <row r="17" spans="2:17" x14ac:dyDescent="0.25">
      <c r="B17" s="2"/>
      <c r="C17" s="90"/>
      <c r="D17" s="90"/>
      <c r="E17" s="90"/>
      <c r="O17" s="35"/>
    </row>
    <row r="18" spans="2:17" x14ac:dyDescent="0.25">
      <c r="B18" s="90" t="s">
        <v>14</v>
      </c>
      <c r="C18" s="2" t="s">
        <v>15</v>
      </c>
      <c r="O18" s="35"/>
    </row>
    <row r="19" spans="2:17" x14ac:dyDescent="0.25">
      <c r="B19" s="94"/>
      <c r="C19" s="7" t="s">
        <v>5</v>
      </c>
      <c r="D19" t="s">
        <v>81</v>
      </c>
      <c r="F19" s="94">
        <v>1</v>
      </c>
      <c r="G19" s="95" t="s">
        <v>13</v>
      </c>
      <c r="H19" s="10">
        <v>150000</v>
      </c>
      <c r="I19" s="10"/>
      <c r="J19" s="10">
        <f>H19*F19</f>
        <v>150000</v>
      </c>
      <c r="K19" s="10"/>
      <c r="L19" s="51">
        <v>930000</v>
      </c>
      <c r="O19" s="19"/>
    </row>
    <row r="20" spans="2:17" x14ac:dyDescent="0.25">
      <c r="B20" s="87"/>
      <c r="C20" s="7" t="s">
        <v>5</v>
      </c>
      <c r="D20" t="s">
        <v>82</v>
      </c>
      <c r="F20" s="87">
        <v>1</v>
      </c>
      <c r="G20" s="89" t="s">
        <v>13</v>
      </c>
      <c r="H20" s="10">
        <v>50000</v>
      </c>
      <c r="I20" s="10"/>
      <c r="J20" s="10">
        <f>F20*H20</f>
        <v>50000</v>
      </c>
      <c r="K20" s="10"/>
      <c r="L20" s="51"/>
      <c r="M20" s="10"/>
      <c r="O20" s="19"/>
    </row>
    <row r="21" spans="2:17" x14ac:dyDescent="0.25">
      <c r="B21" s="87"/>
      <c r="C21" s="7" t="s">
        <v>5</v>
      </c>
      <c r="D21" t="s">
        <v>24</v>
      </c>
      <c r="F21" s="87">
        <v>0</v>
      </c>
      <c r="G21" s="89" t="s">
        <v>25</v>
      </c>
      <c r="H21" s="10">
        <v>500000</v>
      </c>
      <c r="I21" s="10"/>
      <c r="J21" s="19">
        <f t="shared" ref="J21:J22" si="0">F21*H21</f>
        <v>0</v>
      </c>
      <c r="K21" s="19"/>
      <c r="L21" s="52">
        <f>J21</f>
        <v>0</v>
      </c>
      <c r="O21" s="19"/>
    </row>
    <row r="22" spans="2:17" ht="17.25" x14ac:dyDescent="0.4">
      <c r="B22" s="87"/>
      <c r="C22" s="7" t="s">
        <v>5</v>
      </c>
      <c r="D22" t="s">
        <v>56</v>
      </c>
      <c r="F22" s="87">
        <v>0</v>
      </c>
      <c r="G22" s="89" t="s">
        <v>25</v>
      </c>
      <c r="H22" s="10">
        <v>150000</v>
      </c>
      <c r="I22" s="10"/>
      <c r="J22" s="72">
        <f t="shared" si="0"/>
        <v>0</v>
      </c>
      <c r="K22" s="19"/>
      <c r="L22" s="73"/>
      <c r="O22" s="19"/>
    </row>
    <row r="23" spans="2:17" x14ac:dyDescent="0.25">
      <c r="B23" s="87"/>
      <c r="D23" s="2" t="s">
        <v>20</v>
      </c>
      <c r="H23" s="12"/>
      <c r="I23" s="12"/>
      <c r="J23" s="12">
        <f>SUM(J19:J22)</f>
        <v>200000</v>
      </c>
      <c r="K23" s="12"/>
      <c r="L23" s="53">
        <f>SUM(L19:L22)</f>
        <v>930000</v>
      </c>
      <c r="O23" s="36"/>
      <c r="P23" s="98"/>
      <c r="Q23" s="99"/>
    </row>
    <row r="24" spans="2:17" ht="15" customHeight="1" x14ac:dyDescent="0.25">
      <c r="B24" s="87"/>
      <c r="D24" s="2"/>
      <c r="H24" s="12"/>
      <c r="I24" s="12"/>
      <c r="J24" s="11"/>
      <c r="K24" s="11"/>
      <c r="L24" s="53"/>
    </row>
    <row r="25" spans="2:17" x14ac:dyDescent="0.25">
      <c r="B25" s="90" t="s">
        <v>26</v>
      </c>
      <c r="C25" s="2" t="s">
        <v>27</v>
      </c>
      <c r="O25" s="35"/>
    </row>
    <row r="26" spans="2:17" x14ac:dyDescent="0.25">
      <c r="B26" s="87"/>
      <c r="C26" s="7" t="s">
        <v>5</v>
      </c>
      <c r="D26" t="s">
        <v>62</v>
      </c>
      <c r="E26"/>
      <c r="F26" s="87">
        <v>0</v>
      </c>
      <c r="G26" s="89" t="s">
        <v>29</v>
      </c>
      <c r="H26" s="10">
        <v>50000</v>
      </c>
      <c r="I26" s="10"/>
      <c r="J26" s="10">
        <f>F26*H26</f>
        <v>0</v>
      </c>
      <c r="K26" s="10"/>
      <c r="L26" s="51">
        <f>J26</f>
        <v>0</v>
      </c>
      <c r="O26" s="19"/>
    </row>
    <row r="27" spans="2:17" x14ac:dyDescent="0.25">
      <c r="B27" s="87"/>
      <c r="C27" s="7" t="s">
        <v>5</v>
      </c>
      <c r="D27" t="s">
        <v>30</v>
      </c>
      <c r="F27" s="87">
        <v>0</v>
      </c>
      <c r="G27" s="89" t="s">
        <v>29</v>
      </c>
      <c r="H27" s="10">
        <v>50000</v>
      </c>
      <c r="I27" s="10"/>
      <c r="J27" s="10">
        <f>F27*H27</f>
        <v>0</v>
      </c>
      <c r="K27" s="10"/>
      <c r="L27" s="51">
        <v>50000</v>
      </c>
      <c r="O27" s="19"/>
    </row>
    <row r="28" spans="2:17" x14ac:dyDescent="0.25">
      <c r="B28" s="87"/>
      <c r="C28" s="7" t="s">
        <v>5</v>
      </c>
      <c r="D28" t="s">
        <v>63</v>
      </c>
      <c r="F28" s="87">
        <v>0</v>
      </c>
      <c r="G28" s="89" t="s">
        <v>64</v>
      </c>
      <c r="H28" s="10">
        <v>250000</v>
      </c>
      <c r="I28" s="10"/>
      <c r="J28" s="13">
        <f>F28*H28</f>
        <v>0</v>
      </c>
      <c r="K28" s="10"/>
      <c r="L28" s="84"/>
      <c r="O28" s="19"/>
    </row>
    <row r="29" spans="2:17" x14ac:dyDescent="0.25">
      <c r="B29" s="87"/>
      <c r="D29" s="2" t="s">
        <v>20</v>
      </c>
      <c r="H29" s="12"/>
      <c r="I29" s="12"/>
      <c r="J29" s="12">
        <f>SUM(J25:J28)</f>
        <v>0</v>
      </c>
      <c r="K29" s="12"/>
      <c r="L29" s="53">
        <f>SUM(L25:L28)</f>
        <v>50000</v>
      </c>
      <c r="O29" s="36"/>
      <c r="P29" s="98"/>
      <c r="Q29" s="99"/>
    </row>
    <row r="30" spans="2:17" ht="15.75" thickBot="1" x14ac:dyDescent="0.3">
      <c r="B30" s="87"/>
      <c r="C30" s="7"/>
      <c r="D30"/>
      <c r="F30" s="87"/>
      <c r="G30" s="89"/>
      <c r="H30" s="10"/>
      <c r="I30" s="10"/>
      <c r="J30" s="10"/>
      <c r="K30" s="10"/>
      <c r="L30" s="51"/>
      <c r="O30" s="19"/>
    </row>
    <row r="31" spans="2:17" ht="19.5" customHeight="1" thickTop="1" thickBot="1" x14ac:dyDescent="0.3">
      <c r="B31" s="15"/>
      <c r="C31" s="16"/>
      <c r="D31" s="100" t="s">
        <v>32</v>
      </c>
      <c r="E31" s="100"/>
      <c r="F31" s="100"/>
      <c r="G31" s="100"/>
      <c r="H31" s="100"/>
      <c r="I31" s="88"/>
      <c r="J31" s="17">
        <f>J16+J23+J29</f>
        <v>480000</v>
      </c>
      <c r="K31" s="17"/>
      <c r="L31" s="54">
        <f>L16+L23+L29</f>
        <v>1260000</v>
      </c>
    </row>
    <row r="32" spans="2:17" s="35" customFormat="1" ht="19.5" customHeight="1" thickTop="1" x14ac:dyDescent="0.25">
      <c r="B32" s="40"/>
      <c r="D32" s="41"/>
      <c r="E32" s="41"/>
      <c r="F32" s="41"/>
      <c r="G32" s="41"/>
      <c r="H32" s="41"/>
      <c r="I32" s="41"/>
      <c r="J32" s="55"/>
      <c r="K32" s="47"/>
      <c r="L32" s="55">
        <f>J31-L31</f>
        <v>-780000</v>
      </c>
      <c r="O32" s="34"/>
    </row>
    <row r="33" spans="4:15" x14ac:dyDescent="0.25">
      <c r="H33" s="101" t="s">
        <v>88</v>
      </c>
      <c r="I33" s="101"/>
      <c r="J33" s="101"/>
      <c r="K33" s="89"/>
      <c r="L33" s="68"/>
    </row>
    <row r="34" spans="4:15" x14ac:dyDescent="0.25">
      <c r="D34" s="2" t="s">
        <v>36</v>
      </c>
      <c r="H34" s="102" t="s">
        <v>33</v>
      </c>
      <c r="I34" s="102"/>
      <c r="J34" s="102"/>
      <c r="K34" s="90"/>
      <c r="L34" s="69"/>
    </row>
    <row r="41" spans="4:15" x14ac:dyDescent="0.25">
      <c r="D41" s="14" t="s">
        <v>78</v>
      </c>
      <c r="H41" s="96" t="s">
        <v>89</v>
      </c>
      <c r="I41" s="96"/>
      <c r="J41" s="96"/>
      <c r="K41" s="85"/>
      <c r="L41" s="70"/>
      <c r="O41" s="3"/>
    </row>
    <row r="42" spans="4:15" x14ac:dyDescent="0.25">
      <c r="D42" s="89" t="s">
        <v>35</v>
      </c>
      <c r="H42" s="96"/>
      <c r="I42" s="96"/>
      <c r="J42" s="96"/>
      <c r="K42" s="85"/>
      <c r="L42" s="70"/>
      <c r="O42" s="3"/>
    </row>
  </sheetData>
  <mergeCells count="9">
    <mergeCell ref="H34:J34"/>
    <mergeCell ref="H41:J41"/>
    <mergeCell ref="H42:J42"/>
    <mergeCell ref="C10:D10"/>
    <mergeCell ref="P16:Q16"/>
    <mergeCell ref="P23:Q23"/>
    <mergeCell ref="P29:Q29"/>
    <mergeCell ref="D31:H31"/>
    <mergeCell ref="H33:J33"/>
  </mergeCells>
  <printOptions horizontalCentered="1"/>
  <pageMargins left="0.35433070866141736" right="0.43307086614173229" top="0.74803149606299213" bottom="0.74803149606299213" header="0.31496062992125984" footer="0.31496062992125984"/>
  <pageSetup scale="79" orientation="portrait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Form Allowance  (3)</vt:lpstr>
      <vt:lpstr>Form Allowance </vt:lpstr>
      <vt:lpstr>Pengajuan</vt:lpstr>
      <vt:lpstr>Pengajuan (2)</vt:lpstr>
      <vt:lpstr>'Form Allowance '!Print_Area</vt:lpstr>
      <vt:lpstr>'Form Allowance  (3)'!Print_Area</vt:lpstr>
      <vt:lpstr>Pengajuan!Print_Area</vt:lpstr>
      <vt:lpstr>'Pengajuan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AJI-FSR</cp:lastModifiedBy>
  <cp:lastPrinted>2022-07-22T08:42:26Z</cp:lastPrinted>
  <dcterms:created xsi:type="dcterms:W3CDTF">2016-09-30T07:49:11Z</dcterms:created>
  <dcterms:modified xsi:type="dcterms:W3CDTF">2022-07-22T08:48:15Z</dcterms:modified>
</cp:coreProperties>
</file>